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Securitisation\Conduit_new\Programme reports\2025\21. April 2025\"/>
    </mc:Choice>
  </mc:AlternateContent>
  <xr:revisionPtr revIDLastSave="0" documentId="8_{7A9AADDE-66D5-42ED-8248-03FE56FEE149}" xr6:coauthVersionLast="47" xr6:coauthVersionMax="47" xr10:uidLastSave="{00000000-0000-0000-0000-000000000000}"/>
  <bookViews>
    <workbookView xWindow="-28920" yWindow="-120" windowWidth="29040" windowHeight="15720" xr2:uid="{3C1C04FC-7142-43F8-8DDA-5443B0C4EEE6}"/>
  </bookViews>
  <sheets>
    <sheet name="Programme Report" sheetId="1" r:id="rId1"/>
  </sheets>
  <definedNames>
    <definedName name="_xlnm.Print_Area" localSheetId="0">'Programme Report'!$A$2:$G$495</definedName>
    <definedName name="solver_typ" localSheetId="0" hidden="1">2</definedName>
    <definedName name="solver_ver" localSheetId="0" hidden="1">17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5" i="1" l="1"/>
  <c r="F423" i="1"/>
  <c r="F420" i="1"/>
  <c r="D420" i="1"/>
  <c r="E425" i="1"/>
  <c r="C425" i="1"/>
  <c r="E416" i="1"/>
  <c r="C416" i="1"/>
  <c r="D377" i="1"/>
  <c r="D371" i="1"/>
  <c r="E381" i="1"/>
  <c r="C381" i="1"/>
  <c r="D303" i="1"/>
  <c r="C303" i="1"/>
  <c r="B303" i="1"/>
  <c r="E264" i="1"/>
  <c r="C264" i="1"/>
  <c r="D259" i="1"/>
  <c r="F251" i="1"/>
  <c r="E251" i="1"/>
  <c r="F231" i="1"/>
  <c r="D231" i="1"/>
  <c r="F230" i="1"/>
  <c r="D230" i="1"/>
  <c r="F229" i="1"/>
  <c r="D229" i="1"/>
  <c r="F228" i="1"/>
  <c r="D228" i="1"/>
  <c r="F227" i="1"/>
  <c r="F232" i="1" s="1"/>
  <c r="D227" i="1"/>
  <c r="D232" i="1" s="1"/>
  <c r="M206" i="1"/>
  <c r="M207" i="1" s="1"/>
  <c r="D293" i="1"/>
  <c r="D169" i="1"/>
  <c r="D166" i="1"/>
  <c r="D156" i="1"/>
  <c r="B152" i="1"/>
  <c r="L144" i="1"/>
  <c r="L143" i="1"/>
  <c r="K143" i="1"/>
  <c r="J143" i="1"/>
  <c r="G122" i="1"/>
  <c r="G121" i="1"/>
  <c r="K144" i="1" s="1"/>
  <c r="G120" i="1"/>
  <c r="G123" i="1" s="1"/>
  <c r="F120" i="1"/>
  <c r="G104" i="1"/>
  <c r="G92" i="1"/>
  <c r="D250" i="1"/>
  <c r="G73" i="1"/>
  <c r="F73" i="1"/>
  <c r="E73" i="1"/>
  <c r="F56" i="1"/>
  <c r="G56" i="1"/>
  <c r="E56" i="1"/>
  <c r="D409" i="1" l="1"/>
  <c r="F371" i="1"/>
  <c r="F409" i="1"/>
  <c r="F374" i="1"/>
  <c r="F380" i="1"/>
  <c r="F412" i="1"/>
  <c r="D414" i="1"/>
  <c r="D411" i="1"/>
  <c r="D408" i="1"/>
  <c r="D413" i="1"/>
  <c r="D410" i="1"/>
  <c r="D407" i="1"/>
  <c r="F414" i="1"/>
  <c r="F411" i="1"/>
  <c r="F408" i="1"/>
  <c r="F413" i="1"/>
  <c r="F410" i="1"/>
  <c r="F407" i="1"/>
  <c r="D385" i="1"/>
  <c r="E81" i="1"/>
  <c r="D379" i="1"/>
  <c r="D376" i="1"/>
  <c r="D373" i="1"/>
  <c r="D370" i="1"/>
  <c r="C387" i="1"/>
  <c r="D378" i="1"/>
  <c r="D375" i="1"/>
  <c r="D372" i="1"/>
  <c r="D423" i="1"/>
  <c r="F379" i="1"/>
  <c r="F376" i="1"/>
  <c r="F373" i="1"/>
  <c r="F370" i="1"/>
  <c r="E387" i="1"/>
  <c r="F378" i="1"/>
  <c r="F375" i="1"/>
  <c r="F372" i="1"/>
  <c r="F415" i="1"/>
  <c r="F422" i="1"/>
  <c r="F419" i="1"/>
  <c r="F424" i="1"/>
  <c r="F421" i="1"/>
  <c r="D261" i="1"/>
  <c r="D263" i="1"/>
  <c r="D260" i="1"/>
  <c r="D264" i="1" s="1"/>
  <c r="D415" i="1"/>
  <c r="F264" i="1"/>
  <c r="F263" i="1"/>
  <c r="F260" i="1"/>
  <c r="F262" i="1"/>
  <c r="F259" i="1"/>
  <c r="F377" i="1"/>
  <c r="D262" i="1"/>
  <c r="D422" i="1"/>
  <c r="D419" i="1"/>
  <c r="D424" i="1"/>
  <c r="D421" i="1"/>
  <c r="D374" i="1"/>
  <c r="D380" i="1"/>
  <c r="D412" i="1"/>
  <c r="E250" i="1"/>
  <c r="F76" i="1"/>
  <c r="F250" i="1"/>
  <c r="D304" i="1"/>
  <c r="D251" i="1"/>
  <c r="E79" i="1"/>
  <c r="J144" i="1"/>
  <c r="D187" i="1"/>
  <c r="D196" i="1" s="1"/>
  <c r="D252" i="1"/>
  <c r="C404" i="1"/>
  <c r="D398" i="1" s="1"/>
  <c r="D249" i="1"/>
  <c r="B255" i="1"/>
  <c r="F261" i="1"/>
  <c r="E252" i="1"/>
  <c r="E249" i="1"/>
  <c r="E404" i="1"/>
  <c r="F395" i="1" s="1"/>
  <c r="F249" i="1"/>
  <c r="F252" i="1"/>
  <c r="F401" i="1" l="1"/>
  <c r="C392" i="1"/>
  <c r="C384" i="1"/>
  <c r="D384" i="1" s="1"/>
  <c r="D386" i="1"/>
  <c r="F416" i="1"/>
  <c r="F403" i="1"/>
  <c r="F400" i="1"/>
  <c r="F397" i="1"/>
  <c r="F402" i="1"/>
  <c r="F399" i="1"/>
  <c r="F396" i="1"/>
  <c r="F404" i="1" s="1"/>
  <c r="D425" i="1"/>
  <c r="D381" i="1"/>
  <c r="D403" i="1"/>
  <c r="D400" i="1"/>
  <c r="D397" i="1"/>
  <c r="D402" i="1"/>
  <c r="D399" i="1"/>
  <c r="D396" i="1"/>
  <c r="D395" i="1"/>
  <c r="D404" i="1" s="1"/>
  <c r="E392" i="1"/>
  <c r="E384" i="1"/>
  <c r="F384" i="1" s="1"/>
  <c r="F386" i="1"/>
  <c r="D401" i="1"/>
  <c r="F381" i="1"/>
  <c r="F79" i="1"/>
  <c r="F81" i="1" s="1"/>
  <c r="G76" i="1"/>
  <c r="G79" i="1" s="1"/>
  <c r="G81" i="1" s="1"/>
  <c r="F398" i="1"/>
  <c r="D416" i="1"/>
  <c r="F425" i="1"/>
  <c r="F385" i="1"/>
  <c r="D387" i="1" l="1"/>
  <c r="C391" i="1"/>
  <c r="D391" i="1" s="1"/>
  <c r="D390" i="1"/>
  <c r="D392" i="1" s="1"/>
  <c r="F387" i="1"/>
  <c r="E391" i="1"/>
  <c r="F391" i="1" s="1"/>
  <c r="F390" i="1"/>
  <c r="F392" i="1" s="1"/>
</calcChain>
</file>

<file path=xl/sharedStrings.xml><?xml version="1.0" encoding="utf-8"?>
<sst xmlns="http://schemas.openxmlformats.org/spreadsheetml/2006/main" count="587" uniqueCount="469">
  <si>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</si>
  <si>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</si>
  <si>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</si>
  <si>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</si>
  <si>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</si>
  <si>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</si>
  <si>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</si>
  <si>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</si>
  <si>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</si>
  <si>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</si>
  <si>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</si>
  <si>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</si>
  <si>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</si>
  <si>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</si>
  <si>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</si>
  <si>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Jyoti Maharaj</t>
  </si>
  <si>
    <t>E-mail</t>
  </si>
  <si>
    <t>jyotim@sahomeloans.com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</si>
  <si>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</si>
  <si>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</si>
  <si>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</si>
  <si>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</si>
  <si>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</si>
  <si>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</si>
  <si>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</si>
  <si>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</si>
  <si>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</si>
  <si>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</si>
  <si>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</si>
  <si>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</si>
  <si>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</si>
  <si>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</si>
  <si>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</si>
  <si>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</si>
  <si>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</si>
  <si>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</si>
  <si>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</si>
  <si>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</si>
  <si>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</si>
  <si>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</si>
  <si>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</si>
  <si>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</si>
  <si>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</si>
  <si>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</si>
  <si>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</si>
  <si>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</si>
  <si>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</si>
  <si>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</si>
  <si>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</si>
  <si>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</si>
  <si>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</si>
  <si>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</si>
  <si>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</si>
  <si>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</si>
  <si>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</si>
  <si>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</si>
  <si>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</si>
  <si>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</si>
  <si>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</si>
  <si>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</si>
  <si>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</si>
  <si>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</si>
  <si>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</si>
  <si>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</si>
  <si>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</si>
  <si>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</si>
  <si>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</si>
  <si>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</si>
  <si>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</si>
  <si>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</si>
  <si>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</si>
  <si>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</si>
  <si>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</si>
  <si>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</si>
  <si>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</si>
  <si>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</si>
  <si>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</si>
  <si>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</si>
  <si>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</si>
  <si>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</si>
  <si>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</si>
  <si>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</si>
  <si>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</si>
  <si>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</si>
  <si>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</si>
  <si>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</si>
  <si>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</si>
  <si>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</si>
  <si>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</si>
  <si>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</si>
  <si>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</si>
  <si>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</si>
  <si>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</si>
  <si>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</si>
  <si>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</si>
  <si>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</si>
  <si>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</si>
  <si>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</si>
  <si>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</si>
  <si>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</si>
  <si>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</si>
  <si>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</si>
  <si>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</si>
  <si>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</si>
  <si>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</si>
  <si>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</si>
  <si>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</si>
  <si>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</si>
  <si>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</si>
  <si>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</si>
  <si>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</si>
  <si>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</si>
  <si>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</si>
  <si>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</si>
  <si>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</si>
  <si>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</si>
  <si>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</si>
  <si>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</si>
  <si>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</si>
  <si>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</si>
  <si>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</si>
  <si>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</si>
  <si>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</si>
  <si>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</si>
  <si>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</si>
  <si>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&lt;- updated formulae in table below to reference current month-end date</t>
  </si>
  <si>
    <t>1-30</t>
  </si>
  <si>
    <t>31-45</t>
  </si>
  <si>
    <t>45-70</t>
  </si>
  <si>
    <t>70-85</t>
  </si>
  <si>
    <t>85-100</t>
  </si>
  <si>
    <t>100+</t>
  </si>
  <si>
    <t>In terms of sections 6.36-6.38 of the Debt Listing Requirements, there were no repurcases of debt securities in the period under review</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</si>
  <si>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</si>
  <si>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</si>
  <si>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</si>
  <si>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</si>
  <si>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</si>
  <si>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</si>
  <si>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</si>
  <si>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</si>
  <si>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</si>
  <si>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</si>
  <si>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</si>
  <si>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</si>
  <si>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</si>
  <si>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</si>
  <si>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</si>
  <si>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</si>
  <si>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</si>
  <si>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</si>
  <si>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</si>
  <si>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</si>
  <si>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</si>
  <si>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</si>
  <si>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</si>
  <si>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</si>
  <si>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</si>
  <si>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</si>
  <si>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</si>
  <si>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</si>
  <si>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</si>
  <si>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</si>
  <si>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</si>
  <si>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</si>
  <si>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</si>
  <si>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</si>
  <si>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</si>
  <si>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</si>
  <si>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</si>
  <si>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</si>
  <si>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</si>
  <si>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</si>
  <si>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</si>
  <si>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</si>
  <si>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</si>
  <si>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</si>
  <si>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</si>
  <si>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</si>
  <si>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</si>
  <si>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</si>
  <si>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</si>
  <si>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</si>
  <si>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</si>
  <si>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</si>
  <si>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</si>
  <si>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</si>
  <si>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</si>
  <si>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</si>
  <si>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</si>
  <si>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</si>
  <si>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</si>
  <si>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</si>
  <si>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</si>
  <si>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</si>
  <si>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</si>
  <si>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</si>
  <si>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</si>
  <si>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</si>
  <si>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</si>
  <si>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</si>
  <si>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</si>
  <si>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</si>
  <si>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</si>
  <si>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</si>
  <si>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</si>
  <si>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</si>
  <si>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</si>
  <si>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</si>
  <si>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</si>
  <si>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</si>
  <si>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</si>
  <si>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</si>
  <si>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</si>
  <si>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</si>
  <si>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</si>
  <si>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</si>
  <si>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</si>
  <si>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</si>
  <si>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</si>
  <si>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</si>
  <si>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</si>
  <si>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</si>
  <si>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</si>
  <si>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</si>
  <si>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</si>
  <si>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</si>
  <si>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</si>
  <si>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</si>
  <si>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</si>
  <si>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</si>
  <si>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</si>
  <si>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</si>
  <si>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</si>
  <si>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</si>
  <si>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</si>
  <si>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</si>
  <si>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</si>
  <si>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</si>
  <si>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</si>
  <si>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</si>
  <si>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</si>
  <si>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</si>
  <si>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</si>
  <si>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</si>
  <si>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</si>
  <si>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</si>
  <si>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</si>
  <si>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</si>
  <si>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</si>
  <si>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</si>
  <si>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</si>
  <si>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</si>
  <si>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</si>
  <si>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</si>
  <si>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</si>
  <si>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</si>
  <si>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</si>
  <si>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</si>
  <si>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</si>
  <si>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</si>
  <si>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</si>
  <si>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</si>
  <si>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</si>
  <si>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</si>
  <si>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</si>
  <si>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</si>
  <si>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</si>
  <si>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</si>
  <si>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</si>
  <si>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</si>
  <si>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</si>
  <si>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</si>
  <si>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</si>
  <si>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</si>
  <si>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</si>
  <si>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</si>
  <si>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</si>
  <si>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</si>
  <si>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</si>
  <si>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</si>
  <si>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</si>
  <si>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</si>
  <si>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</si>
  <si>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</si>
  <si>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</si>
  <si>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</si>
  <si>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</si>
  <si>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</si>
  <si>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</si>
  <si>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</si>
  <si>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</si>
  <si>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</si>
  <si>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</si>
  <si>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</si>
  <si>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</si>
  <si>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</si>
  <si>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</si>
  <si>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</si>
  <si>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</si>
  <si>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</si>
  <si>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</si>
  <si>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</si>
  <si>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</si>
  <si>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</si>
  <si>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</si>
  <si>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</si>
  <si>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</si>
  <si>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</si>
  <si>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</si>
  <si>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</si>
  <si>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</si>
  <si>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</si>
  <si>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</si>
  <si>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</si>
  <si>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</si>
  <si>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</si>
  <si>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</si>
  <si>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</si>
  <si>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</si>
  <si>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</si>
  <si>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</si>
  <si>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</si>
  <si>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</si>
  <si>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</si>
  <si>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</si>
  <si>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</si>
  <si>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</si>
  <si>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</si>
  <si>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</si>
  <si>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</si>
  <si>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</si>
  <si>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</si>
  <si>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</si>
  <si>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</si>
  <si>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</si>
  <si>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</si>
  <si>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</si>
  <si>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</si>
  <si>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</si>
  <si>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</si>
  <si>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</si>
  <si>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</si>
  <si>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</si>
  <si>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</si>
  <si>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</si>
  <si>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</si>
  <si>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</si>
  <si>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</si>
  <si>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</si>
  <si>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</si>
  <si>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</si>
  <si>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</si>
  <si>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</si>
  <si>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</si>
  <si>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</si>
  <si>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</si>
  <si>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</si>
  <si>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</si>
  <si>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</si>
  <si>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</si>
  <si>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</si>
  <si>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</si>
  <si>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</si>
  <si>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</si>
  <si>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</si>
  <si>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</si>
  <si>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</si>
  <si>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</si>
  <si>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</si>
  <si>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</si>
  <si>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</si>
  <si>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</si>
  <si>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</si>
  <si>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</si>
  <si>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</si>
  <si>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</si>
  <si>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</si>
  <si>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</si>
  <si>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</si>
  <si>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</si>
  <si>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</si>
  <si>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</si>
  <si>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</si>
  <si>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</si>
  <si>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</si>
  <si>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</si>
  <si>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</si>
  <si>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</si>
  <si>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</si>
  <si>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</si>
  <si>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</si>
  <si>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</si>
  <si>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</si>
  <si>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</si>
  <si>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</si>
  <si>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</si>
  <si>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</si>
  <si>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</si>
  <si>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</si>
  <si>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</si>
  <si>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</si>
  <si>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</si>
  <si>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</si>
  <si>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</si>
  <si>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</si>
  <si>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</si>
  <si>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</si>
  <si>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</si>
  <si>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</si>
  <si>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</si>
  <si>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</si>
  <si>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</si>
  <si>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</si>
  <si>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</si>
  <si>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</si>
  <si>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</si>
  <si>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</si>
  <si>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</si>
  <si>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</si>
  <si>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</si>
  <si>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</si>
  <si>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</si>
  <si>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</si>
  <si>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</si>
  <si>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</si>
  <si>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</si>
  <si>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</si>
  <si>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</si>
  <si>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</si>
  <si>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</si>
  <si>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</si>
  <si>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</si>
  <si>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</si>
  <si>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</si>
  <si>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</si>
  <si>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</si>
  <si>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</si>
  <si>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</si>
  <si>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</si>
  <si>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</si>
  <si>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</si>
  <si>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</si>
  <si>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</si>
  <si>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</si>
  <si>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</si>
  <si>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</si>
  <si>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</si>
  <si>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</si>
  <si>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-23 April 2025</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</si>
  <si>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</si>
  <si>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</si>
  <si>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</si>
  <si>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</si>
  <si>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</si>
  <si>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</si>
  <si>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</si>
  <si>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</si>
  <si>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</si>
  <si>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</si>
  <si>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</si>
  <si>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</si>
  <si>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</si>
  <si>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</si>
  <si>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</si>
  <si>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Portfolio arrears composition as at the most recent credit enhancement determination date - 14 April 2025</t>
  </si>
  <si>
    <t>Portfolio Roll Rates as at most recent credit enhancement determination date - 14 April 2025</t>
  </si>
  <si>
    <t>Priority of Payments at most recent Determination Date - 23 April 2025</t>
  </si>
  <si>
    <t>Note Funding Base as per the most recent Determination Date - 17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</si>
</sst>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mmmm\-yyyy"/>
    <numFmt numFmtId="166" formatCode="&quot;R&quot;\ #,##0;[Red]&quot;R&quot;\ \-#,##0"/>
    <numFmt numFmtId="167" formatCode="_(* #,##0_);_(* \(#,##0\);_(* &quot;-&quot;??_);_(@_)"/>
    <numFmt numFmtId="168" formatCode="[$-1C09]dd\ mmmm\ yyyy;@"/>
    <numFmt numFmtId="169" formatCode="_-* #,##0.00_-;\-* #,##0.00_-;_-* &quot;-&quot;??_-;_-@_-"/>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0.000%"/>
    <numFmt numFmtId="178" formatCode="_-* #,##0.0_-;\-* #,##0.0_-;_-* &quot;-&quot;??_-;_-@_-"/>
    <numFmt numFmtId="179" formatCode="_-* #,##0_-;\-* #,##0_-;_-* &quot;-&quot;?_-;_-@_-"/>
    <numFmt numFmtId="180" formatCode="_-&quot;R&quot;* #,##0.00_-;\-&quot;R&quot;* #,##0.00_-;_-&quot;R&quot;* &quot;-&quot;??_-;_-@_-"/>
    <numFmt numFmtId="181" formatCode="_-* #,##0.0000_-;\-* #,##0.0000_-;_-* &quot;-&quot;??_-;_-@_-"/>
    <numFmt numFmtId="182" formatCode="_ * #,##0.000000000_ ;_ * \-#,##0.000000000_ ;_ * &quot;-&quot;??_ ;_ @_ "/>
  </numFmts>
  <fonts count="47"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5">
    <xf numFmtId="0" fontId="0" fillId="0" borderId="0"/>
    <xf numFmtId="16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6" fillId="0" borderId="0"/>
    <xf numFmtId="0" fontId="15" fillId="0" borderId="0" applyNumberFormat="0" applyFill="0" applyBorder="0" applyAlignment="0" applyProtection="0">
      <alignment vertical="top"/>
      <protection locked="0"/>
    </xf>
    <xf numFmtId="43" fontId="6" fillId="0" borderId="0" applyFont="0" applyFill="0" applyBorder="0" applyAlignment="0" applyProtection="0"/>
    <xf numFmtId="9" fontId="6" fillId="0" borderId="0" applyFont="0" applyFill="0" applyBorder="0" applyAlignment="0" applyProtection="0"/>
    <xf numFmtId="172" fontId="6" fillId="0" borderId="0" applyFont="0" applyFill="0" applyBorder="0" applyAlignment="0" applyProtection="0"/>
    <xf numFmtId="0" fontId="1" fillId="0" borderId="0"/>
    <xf numFmtId="9" fontId="6" fillId="0" borderId="0" applyFont="0" applyFill="0" applyBorder="0" applyAlignment="0" applyProtection="0"/>
    <xf numFmtId="0" fontId="3" fillId="0" borderId="0"/>
    <xf numFmtId="0" fontId="6" fillId="0" borderId="0">
      <alignment vertical="top"/>
    </xf>
    <xf numFmtId="43" fontId="6" fillId="0" borderId="0" applyFont="0" applyFill="0" applyBorder="0" applyAlignment="0" applyProtection="0"/>
  </cellStyleXfs>
  <cellXfs count="745">
    <xf numFmtId="0" fontId="0" fillId="0" borderId="0" xfId="0"/>
    <xf numFmtId="0" fontId="4" fillId="2" borderId="0" xfId="4" applyFont="1" applyFill="1"/>
    <xf numFmtId="164" fontId="4" fillId="2" borderId="0" xfId="4" applyNumberFormat="1" applyFont="1" applyFill="1"/>
    <xf numFmtId="0" fontId="4" fillId="2" borderId="0" xfId="4" applyFont="1" applyFill="1" applyAlignment="1">
      <alignment horizontal="center"/>
    </xf>
    <xf numFmtId="0" fontId="5" fillId="3" borderId="0" xfId="4" applyFont="1" applyFill="1"/>
    <xf numFmtId="0" fontId="7" fillId="4" borderId="1" xfId="5" applyFont="1" applyFill="1" applyBorder="1" applyAlignment="1">
      <alignment horizontal="left" vertical="center"/>
    </xf>
    <xf numFmtId="0" fontId="10" fillId="4" borderId="2" xfId="5" applyFont="1" applyFill="1" applyBorder="1" applyAlignment="1">
      <alignment vertical="center"/>
    </xf>
    <xf numFmtId="0" fontId="7" fillId="4" borderId="2" xfId="5" applyFont="1" applyFill="1" applyBorder="1" applyAlignment="1">
      <alignment vertical="center"/>
    </xf>
    <xf numFmtId="0" fontId="7" fillId="4" borderId="2" xfId="5" applyFont="1" applyFill="1" applyBorder="1" applyAlignment="1">
      <alignment horizontal="right" vertical="center"/>
    </xf>
    <xf numFmtId="0" fontId="5" fillId="4" borderId="3" xfId="5" applyFont="1" applyFill="1" applyBorder="1" applyAlignment="1">
      <alignment horizontal="center" vertical="center"/>
    </xf>
    <xf numFmtId="0" fontId="5" fillId="3" borderId="0" xfId="4" applyFont="1" applyFill="1" applyAlignment="1">
      <alignment vertical="center"/>
    </xf>
    <xf numFmtId="0" fontId="4" fillId="2" borderId="0" xfId="4" applyFont="1" applyFill="1" applyAlignment="1">
      <alignment vertical="center"/>
    </xf>
    <xf numFmtId="0" fontId="11" fillId="2" borderId="4" xfId="4" applyFont="1" applyFill="1" applyBorder="1"/>
    <xf numFmtId="0" fontId="12" fillId="2" borderId="5" xfId="4" applyFont="1" applyFill="1" applyBorder="1" applyAlignment="1">
      <alignment horizontal="center" vertical="top"/>
    </xf>
    <xf numFmtId="0" fontId="13" fillId="5" borderId="1" xfId="4" applyFont="1" applyFill="1" applyBorder="1" applyAlignment="1">
      <alignment horizontal="center" vertical="center"/>
    </xf>
    <xf numFmtId="0" fontId="13" fillId="5" borderId="2" xfId="4" applyFont="1" applyFill="1" applyBorder="1" applyAlignment="1">
      <alignment horizontal="center" vertical="center"/>
    </xf>
    <xf numFmtId="0" fontId="13" fillId="5" borderId="3" xfId="4" applyFont="1" applyFill="1" applyBorder="1" applyAlignment="1">
      <alignment horizontal="center" vertical="center"/>
    </xf>
    <xf numFmtId="0" fontId="14" fillId="2" borderId="4" xfId="4" applyFont="1" applyFill="1" applyBorder="1"/>
    <xf numFmtId="0" fontId="4" fillId="2" borderId="4" xfId="4" applyFont="1" applyFill="1" applyBorder="1"/>
    <xf numFmtId="165" fontId="4" fillId="2" borderId="5" xfId="4" applyNumberFormat="1" applyFont="1" applyFill="1" applyBorder="1" applyAlignment="1">
      <alignment horizontal="right"/>
    </xf>
    <xf numFmtId="0" fontId="10" fillId="3" borderId="0" xfId="4" applyFont="1" applyFill="1" applyAlignment="1">
      <alignment vertical="top"/>
    </xf>
    <xf numFmtId="0" fontId="4" fillId="2" borderId="5" xfId="4" applyFont="1" applyFill="1" applyBorder="1" applyAlignment="1">
      <alignment horizontal="right"/>
    </xf>
    <xf numFmtId="0" fontId="4" fillId="2" borderId="6" xfId="4" applyFont="1" applyFill="1" applyBorder="1"/>
    <xf numFmtId="0" fontId="4" fillId="2" borderId="7" xfId="4" applyFont="1" applyFill="1" applyBorder="1"/>
    <xf numFmtId="0" fontId="4" fillId="2" borderId="8" xfId="4" applyFont="1" applyFill="1" applyBorder="1" applyAlignment="1">
      <alignment horizontal="center"/>
    </xf>
    <xf numFmtId="0" fontId="4" fillId="2" borderId="5" xfId="4" applyFont="1" applyFill="1" applyBorder="1" applyAlignment="1">
      <alignment horizontal="center"/>
    </xf>
    <xf numFmtId="0" fontId="4" fillId="2" borderId="5" xfId="4" applyFont="1" applyFill="1" applyBorder="1" applyAlignment="1">
      <alignment horizontal="right" wrapText="1"/>
    </xf>
    <xf numFmtId="0" fontId="2" fillId="2" borderId="5" xfId="3" applyFill="1" applyBorder="1" applyAlignment="1" applyProtection="1">
      <alignment horizontal="right" wrapText="1"/>
    </xf>
    <xf numFmtId="0" fontId="4" fillId="2" borderId="5" xfId="6" applyFont="1" applyFill="1" applyBorder="1" applyAlignment="1" applyProtection="1">
      <alignment horizontal="right" wrapText="1"/>
    </xf>
    <xf numFmtId="0" fontId="4" fillId="2" borderId="5" xfId="6" applyFont="1" applyFill="1" applyBorder="1" applyAlignment="1" applyProtection="1">
      <alignment horizontal="right"/>
    </xf>
    <xf numFmtId="0" fontId="4" fillId="2" borderId="4" xfId="4" applyFont="1" applyFill="1" applyBorder="1" applyAlignment="1">
      <alignment vertical="center"/>
    </xf>
    <xf numFmtId="0" fontId="16" fillId="2" borderId="0" xfId="6" applyFont="1" applyFill="1" applyBorder="1" applyAlignment="1" applyProtection="1">
      <alignment horizontal="right" vertical="center" wrapText="1"/>
    </xf>
    <xf numFmtId="0" fontId="16" fillId="2" borderId="5" xfId="6" applyFont="1" applyFill="1" applyBorder="1" applyAlignment="1" applyProtection="1">
      <alignment horizontal="right" vertical="center" wrapText="1"/>
    </xf>
    <xf numFmtId="0" fontId="16" fillId="2" borderId="7" xfId="6" applyFont="1" applyFill="1" applyBorder="1" applyAlignment="1" applyProtection="1"/>
    <xf numFmtId="0" fontId="14" fillId="2" borderId="4" xfId="4" applyFont="1" applyFill="1" applyBorder="1" applyAlignment="1">
      <alignment horizontal="center" vertical="center" wrapText="1"/>
    </xf>
    <xf numFmtId="0" fontId="14" fillId="2" borderId="5" xfId="4" applyFont="1" applyFill="1" applyBorder="1" applyAlignment="1">
      <alignment horizontal="center" vertical="center" wrapText="1"/>
    </xf>
    <xf numFmtId="0" fontId="4" fillId="2" borderId="4" xfId="4" applyFont="1" applyFill="1" applyBorder="1" applyAlignment="1">
      <alignment horizontal="left" vertical="center" wrapText="1"/>
    </xf>
    <xf numFmtId="0" fontId="4" fillId="2" borderId="5" xfId="4" applyFont="1" applyFill="1" applyBorder="1" applyAlignment="1">
      <alignment horizontal="left" vertical="center" wrapText="1"/>
    </xf>
    <xf numFmtId="166" fontId="4" fillId="2" borderId="5" xfId="4" applyNumberFormat="1" applyFont="1" applyFill="1" applyBorder="1" applyAlignment="1">
      <alignment horizontal="right"/>
    </xf>
    <xf numFmtId="0" fontId="4" fillId="2" borderId="4" xfId="4" applyFont="1" applyFill="1" applyBorder="1" applyAlignment="1">
      <alignment horizontal="left" indent="1"/>
    </xf>
    <xf numFmtId="166" fontId="4" fillId="2" borderId="9" xfId="4" applyNumberFormat="1" applyFont="1" applyFill="1" applyBorder="1" applyAlignment="1">
      <alignment horizontal="right"/>
    </xf>
    <xf numFmtId="166" fontId="4" fillId="2" borderId="10" xfId="4" applyNumberFormat="1" applyFont="1" applyFill="1" applyBorder="1" applyAlignment="1">
      <alignment horizontal="right"/>
    </xf>
    <xf numFmtId="166" fontId="4" fillId="2" borderId="11" xfId="4" applyNumberFormat="1" applyFont="1" applyFill="1" applyBorder="1" applyAlignment="1">
      <alignment horizontal="right"/>
    </xf>
    <xf numFmtId="0" fontId="4" fillId="2" borderId="5" xfId="4" applyFont="1" applyFill="1" applyBorder="1"/>
    <xf numFmtId="0" fontId="17" fillId="2" borderId="4" xfId="4" applyFont="1" applyFill="1" applyBorder="1"/>
    <xf numFmtId="0" fontId="17" fillId="2" borderId="5" xfId="4" applyFont="1" applyFill="1" applyBorder="1" applyAlignment="1">
      <alignment horizontal="right"/>
    </xf>
    <xf numFmtId="0" fontId="18" fillId="2" borderId="4" xfId="4" applyFont="1" applyFill="1" applyBorder="1"/>
    <xf numFmtId="0" fontId="19" fillId="2" borderId="5" xfId="4" applyFont="1" applyFill="1" applyBorder="1" applyAlignment="1">
      <alignment horizontal="right"/>
    </xf>
    <xf numFmtId="167" fontId="4" fillId="2" borderId="0" xfId="7" applyNumberFormat="1" applyFont="1" applyFill="1" applyBorder="1" applyAlignment="1">
      <alignment vertical="center"/>
    </xf>
    <xf numFmtId="167" fontId="4" fillId="2" borderId="5" xfId="7" applyNumberFormat="1" applyFont="1" applyFill="1" applyBorder="1" applyAlignment="1">
      <alignment horizontal="center" vertical="center"/>
    </xf>
    <xf numFmtId="0" fontId="17" fillId="2" borderId="4" xfId="4" applyFont="1" applyFill="1" applyBorder="1" applyAlignment="1">
      <alignment vertical="center"/>
    </xf>
    <xf numFmtId="0" fontId="4" fillId="2" borderId="5" xfId="4" applyFont="1" applyFill="1" applyBorder="1" applyAlignment="1">
      <alignment vertical="center" wrapText="1"/>
    </xf>
    <xf numFmtId="0" fontId="20" fillId="2" borderId="5" xfId="4" applyFont="1" applyFill="1" applyBorder="1" applyAlignment="1">
      <alignment horizontal="right" vertical="center" wrapText="1"/>
    </xf>
    <xf numFmtId="0" fontId="21" fillId="2" borderId="5" xfId="4" applyFont="1" applyFill="1" applyBorder="1" applyAlignment="1">
      <alignment horizontal="right" vertical="center" wrapText="1"/>
    </xf>
    <xf numFmtId="43" fontId="22" fillId="2" borderId="0" xfId="7" applyFont="1" applyFill="1" applyBorder="1" applyAlignment="1">
      <alignment horizontal="right" vertical="center" wrapText="1"/>
    </xf>
    <xf numFmtId="43" fontId="22" fillId="2" borderId="5" xfId="7" applyFont="1" applyFill="1" applyBorder="1" applyAlignment="1">
      <alignment horizontal="right" vertical="center" wrapText="1"/>
    </xf>
    <xf numFmtId="167" fontId="22" fillId="2" borderId="12" xfId="7" applyNumberFormat="1" applyFont="1" applyFill="1" applyBorder="1" applyAlignment="1">
      <alignment horizontal="right" vertical="center" wrapText="1"/>
    </xf>
    <xf numFmtId="167" fontId="22" fillId="2" borderId="13" xfId="7" applyNumberFormat="1" applyFont="1" applyFill="1" applyBorder="1" applyAlignment="1">
      <alignment horizontal="right" vertical="center" wrapText="1"/>
    </xf>
    <xf numFmtId="0" fontId="4" fillId="2" borderId="5" xfId="4" applyFont="1" applyFill="1" applyBorder="1" applyAlignment="1">
      <alignment horizontal="right" vertical="center" wrapText="1"/>
    </xf>
    <xf numFmtId="0" fontId="4" fillId="2" borderId="5" xfId="4" applyFont="1" applyFill="1" applyBorder="1" applyAlignment="1">
      <alignment horizontal="right" vertical="center"/>
    </xf>
    <xf numFmtId="168" fontId="4" fillId="0" borderId="5" xfId="4" applyNumberFormat="1" applyFont="1" applyBorder="1" applyAlignment="1">
      <alignment horizontal="right"/>
    </xf>
    <xf numFmtId="0" fontId="23" fillId="3" borderId="0" xfId="4" applyFont="1" applyFill="1"/>
    <xf numFmtId="0" fontId="17" fillId="0" borderId="4" xfId="4" applyFont="1" applyBorder="1"/>
    <xf numFmtId="170" fontId="4" fillId="2" borderId="0" xfId="1" applyNumberFormat="1" applyFont="1" applyFill="1" applyBorder="1"/>
    <xf numFmtId="170" fontId="4" fillId="2" borderId="5" xfId="1" applyNumberFormat="1" applyFont="1" applyFill="1" applyBorder="1" applyAlignment="1">
      <alignment horizontal="center"/>
    </xf>
    <xf numFmtId="43" fontId="4" fillId="2" borderId="0" xfId="7" applyFont="1" applyFill="1" applyBorder="1"/>
    <xf numFmtId="43" fontId="4" fillId="2" borderId="5" xfId="7" applyFont="1" applyFill="1" applyBorder="1" applyAlignment="1">
      <alignment horizontal="center"/>
    </xf>
    <xf numFmtId="170" fontId="14" fillId="2" borderId="14" xfId="1" applyNumberFormat="1" applyFont="1" applyFill="1" applyBorder="1"/>
    <xf numFmtId="170" fontId="14" fillId="2" borderId="15" xfId="1" applyNumberFormat="1" applyFont="1" applyFill="1" applyBorder="1" applyAlignment="1">
      <alignment horizontal="center"/>
    </xf>
    <xf numFmtId="10" fontId="4" fillId="2" borderId="0" xfId="8" applyNumberFormat="1" applyFont="1" applyFill="1" applyBorder="1" applyAlignment="1"/>
    <xf numFmtId="167" fontId="4" fillId="2" borderId="0" xfId="7" applyNumberFormat="1" applyFont="1" applyFill="1" applyBorder="1"/>
    <xf numFmtId="167" fontId="4" fillId="2" borderId="0" xfId="7" applyNumberFormat="1" applyFont="1" applyFill="1" applyBorder="1" applyAlignment="1"/>
    <xf numFmtId="167" fontId="4" fillId="2" borderId="5" xfId="7" applyNumberFormat="1" applyFont="1" applyFill="1" applyBorder="1" applyAlignment="1">
      <alignment horizontal="center"/>
    </xf>
    <xf numFmtId="171" fontId="4" fillId="2" borderId="0" xfId="8" applyNumberFormat="1" applyFont="1" applyFill="1" applyBorder="1" applyAlignment="1">
      <alignment horizontal="right"/>
    </xf>
    <xf numFmtId="171" fontId="4" fillId="2" borderId="5" xfId="8" applyNumberFormat="1" applyFont="1" applyFill="1" applyBorder="1" applyAlignment="1">
      <alignment horizontal="right"/>
    </xf>
    <xf numFmtId="171" fontId="4" fillId="2" borderId="0" xfId="2" applyNumberFormat="1" applyFont="1" applyFill="1" applyBorder="1" applyAlignment="1">
      <alignment horizontal="right"/>
    </xf>
    <xf numFmtId="171" fontId="4" fillId="2" borderId="5" xfId="2" applyNumberFormat="1" applyFont="1" applyFill="1" applyBorder="1" applyAlignment="1">
      <alignment horizontal="right"/>
    </xf>
    <xf numFmtId="170" fontId="14" fillId="2" borderId="14" xfId="1" applyNumberFormat="1" applyFont="1" applyFill="1" applyBorder="1" applyAlignment="1"/>
    <xf numFmtId="10" fontId="14" fillId="2" borderId="0" xfId="8" applyNumberFormat="1" applyFont="1" applyFill="1" applyBorder="1" applyAlignment="1"/>
    <xf numFmtId="0" fontId="14" fillId="2" borderId="5" xfId="4" applyFont="1" applyFill="1" applyBorder="1" applyAlignment="1">
      <alignment horizontal="center"/>
    </xf>
    <xf numFmtId="10" fontId="14" fillId="2" borderId="0" xfId="8" applyNumberFormat="1" applyFont="1" applyFill="1" applyBorder="1" applyAlignment="1">
      <alignment horizontal="right"/>
    </xf>
    <xf numFmtId="0" fontId="14" fillId="2" borderId="5" xfId="4" applyFont="1" applyFill="1" applyBorder="1" applyAlignment="1">
      <alignment horizontal="right"/>
    </xf>
    <xf numFmtId="0" fontId="19" fillId="2" borderId="4" xfId="4" applyFont="1" applyFill="1" applyBorder="1"/>
    <xf numFmtId="0" fontId="24" fillId="3" borderId="0" xfId="4" applyFont="1" applyFill="1"/>
    <xf numFmtId="166" fontId="4" fillId="0" borderId="5" xfId="4" applyNumberFormat="1" applyFont="1" applyBorder="1" applyAlignment="1">
      <alignment horizontal="right"/>
    </xf>
    <xf numFmtId="166" fontId="4" fillId="2" borderId="16" xfId="4" applyNumberFormat="1" applyFont="1" applyFill="1" applyBorder="1" applyAlignment="1">
      <alignment horizontal="right"/>
    </xf>
    <xf numFmtId="0" fontId="4" fillId="2" borderId="8" xfId="4" applyFont="1" applyFill="1" applyBorder="1" applyAlignment="1">
      <alignment horizontal="right"/>
    </xf>
    <xf numFmtId="0" fontId="13" fillId="5" borderId="1" xfId="4" applyFont="1" applyFill="1" applyBorder="1" applyAlignment="1">
      <alignment horizontal="center"/>
    </xf>
    <xf numFmtId="0" fontId="13" fillId="5" borderId="2" xfId="4" applyFont="1" applyFill="1" applyBorder="1" applyAlignment="1">
      <alignment horizontal="center"/>
    </xf>
    <xf numFmtId="0" fontId="13" fillId="5" borderId="3" xfId="4" applyFont="1" applyFill="1" applyBorder="1" applyAlignment="1">
      <alignment horizontal="center"/>
    </xf>
    <xf numFmtId="172" fontId="25" fillId="2" borderId="5" xfId="9" applyFont="1" applyFill="1" applyBorder="1" applyAlignment="1">
      <alignment horizontal="center" vertical="top"/>
    </xf>
    <xf numFmtId="172" fontId="25" fillId="2" borderId="8" xfId="9" applyFont="1" applyFill="1" applyBorder="1" applyAlignment="1">
      <alignment horizontal="center" vertical="top"/>
    </xf>
    <xf numFmtId="0" fontId="25" fillId="2" borderId="4" xfId="4" applyFont="1" applyFill="1" applyBorder="1" applyAlignment="1">
      <alignment horizontal="left" vertical="top" wrapText="1"/>
    </xf>
    <xf numFmtId="172" fontId="25" fillId="2" borderId="0" xfId="9" applyFont="1" applyFill="1" applyBorder="1" applyAlignment="1">
      <alignment horizontal="center" vertical="top" wrapText="1"/>
    </xf>
    <xf numFmtId="172" fontId="25" fillId="2" borderId="5" xfId="9" applyFont="1" applyFill="1" applyBorder="1" applyAlignment="1">
      <alignment horizontal="center" vertical="top" wrapText="1"/>
    </xf>
    <xf numFmtId="0" fontId="13" fillId="4" borderId="1" xfId="4" applyFont="1" applyFill="1" applyBorder="1" applyAlignment="1">
      <alignment horizontal="center" vertical="top"/>
    </xf>
    <xf numFmtId="0" fontId="13" fillId="4" borderId="2" xfId="4" applyFont="1" applyFill="1" applyBorder="1" applyAlignment="1">
      <alignment horizontal="center" vertical="top"/>
    </xf>
    <xf numFmtId="0" fontId="13" fillId="4" borderId="3" xfId="4" applyFont="1" applyFill="1" applyBorder="1" applyAlignment="1">
      <alignment horizontal="center" vertical="top"/>
    </xf>
    <xf numFmtId="0" fontId="4" fillId="2" borderId="17" xfId="4" applyFont="1" applyFill="1" applyBorder="1" applyAlignment="1">
      <alignment horizontal="left" vertical="top" wrapText="1"/>
    </xf>
    <xf numFmtId="0" fontId="4" fillId="2" borderId="18" xfId="4" applyFont="1" applyFill="1" applyBorder="1" applyAlignment="1">
      <alignment horizontal="left" vertical="top" wrapText="1"/>
    </xf>
    <xf numFmtId="172" fontId="4" fillId="2" borderId="18" xfId="9" applyFont="1" applyFill="1" applyBorder="1" applyAlignment="1">
      <alignment horizontal="center" vertical="top" wrapText="1"/>
    </xf>
    <xf numFmtId="172" fontId="4" fillId="2" borderId="19" xfId="9" applyFont="1" applyFill="1" applyBorder="1" applyAlignment="1">
      <alignment horizontal="center" vertical="top" wrapText="1"/>
    </xf>
    <xf numFmtId="0" fontId="4" fillId="2" borderId="4" xfId="4" applyFont="1" applyFill="1" applyBorder="1" applyAlignment="1">
      <alignment horizontal="left" vertical="top" wrapText="1"/>
    </xf>
    <xf numFmtId="0" fontId="4" fillId="2" borderId="5" xfId="4" applyFont="1" applyFill="1" applyBorder="1" applyAlignment="1">
      <alignment horizontal="left" vertical="top" wrapText="1"/>
    </xf>
    <xf numFmtId="0" fontId="4" fillId="2" borderId="4" xfId="4" applyFont="1" applyFill="1" applyBorder="1" applyAlignment="1">
      <alignment horizontal="left" vertical="top" wrapText="1"/>
    </xf>
    <xf numFmtId="172" fontId="4" fillId="2" borderId="0" xfId="9" applyFont="1" applyFill="1" applyBorder="1" applyAlignment="1">
      <alignment horizontal="center" vertical="top" wrapText="1"/>
    </xf>
    <xf numFmtId="172" fontId="4" fillId="2" borderId="5" xfId="9" applyFont="1" applyFill="1" applyBorder="1" applyAlignment="1">
      <alignment horizontal="center" vertical="top" wrapText="1"/>
    </xf>
    <xf numFmtId="0" fontId="14" fillId="6" borderId="20" xfId="4" applyFont="1" applyFill="1" applyBorder="1" applyAlignment="1">
      <alignment horizontal="left" vertical="center"/>
    </xf>
    <xf numFmtId="43" fontId="14" fillId="6" borderId="14" xfId="7" applyFont="1" applyFill="1" applyBorder="1" applyAlignment="1">
      <alignment horizontal="left" vertical="center" wrapText="1"/>
    </xf>
    <xf numFmtId="43" fontId="14" fillId="6" borderId="14" xfId="7" applyFont="1" applyFill="1" applyBorder="1" applyAlignment="1">
      <alignment horizontal="center" vertical="center" wrapText="1"/>
    </xf>
    <xf numFmtId="43" fontId="14" fillId="6" borderId="15" xfId="7" applyFont="1" applyFill="1" applyBorder="1" applyAlignment="1">
      <alignment horizontal="center" vertical="center" wrapText="1"/>
    </xf>
    <xf numFmtId="168" fontId="4" fillId="2" borderId="0" xfId="7" applyNumberFormat="1" applyFont="1" applyFill="1" applyBorder="1" applyAlignment="1">
      <alignment vertical="center" wrapText="1"/>
    </xf>
    <xf numFmtId="43" fontId="4" fillId="2" borderId="0" xfId="7" applyFont="1" applyFill="1" applyBorder="1" applyAlignment="1">
      <alignment horizontal="center" vertical="center" wrapText="1"/>
    </xf>
    <xf numFmtId="173" fontId="4" fillId="2" borderId="5" xfId="4" applyNumberFormat="1" applyFont="1" applyFill="1" applyBorder="1" applyAlignment="1">
      <alignment vertical="center"/>
    </xf>
    <xf numFmtId="0" fontId="14" fillId="2" borderId="4" xfId="4" applyFont="1" applyFill="1" applyBorder="1" applyAlignment="1">
      <alignment horizontal="left" vertical="top" wrapText="1"/>
    </xf>
    <xf numFmtId="43" fontId="4" fillId="2" borderId="0" xfId="7" applyFont="1" applyFill="1" applyBorder="1" applyAlignment="1">
      <alignment horizontal="left" vertical="top" wrapText="1"/>
    </xf>
    <xf numFmtId="167" fontId="14" fillId="2" borderId="16" xfId="7" applyNumberFormat="1" applyFont="1" applyFill="1" applyBorder="1" applyAlignment="1">
      <alignment horizontal="left" vertical="top" wrapText="1"/>
    </xf>
    <xf numFmtId="173" fontId="4" fillId="2" borderId="0" xfId="7" applyNumberFormat="1" applyFont="1" applyFill="1" applyBorder="1" applyAlignment="1">
      <alignment horizontal="center" vertical="top" wrapText="1"/>
    </xf>
    <xf numFmtId="170" fontId="4" fillId="3" borderId="0" xfId="1" applyNumberFormat="1" applyFont="1" applyFill="1" applyBorder="1" applyAlignment="1">
      <alignment vertical="center" wrapText="1"/>
    </xf>
    <xf numFmtId="170" fontId="4" fillId="2" borderId="0" xfId="1" applyNumberFormat="1" applyFont="1" applyFill="1" applyBorder="1" applyAlignment="1">
      <alignment horizontal="center" vertical="center" wrapText="1"/>
    </xf>
    <xf numFmtId="168" fontId="4" fillId="2" borderId="5" xfId="1" applyNumberFormat="1" applyFont="1" applyFill="1" applyBorder="1" applyAlignment="1">
      <alignment horizontal="right" vertical="center"/>
    </xf>
    <xf numFmtId="0" fontId="5" fillId="2" borderId="0" xfId="4" applyFont="1" applyFill="1"/>
    <xf numFmtId="170" fontId="4" fillId="2" borderId="0" xfId="7" applyNumberFormat="1" applyFont="1" applyFill="1" applyBorder="1" applyAlignment="1">
      <alignment horizontal="left" vertical="top" wrapText="1"/>
    </xf>
    <xf numFmtId="0" fontId="4" fillId="2" borderId="4" xfId="4" applyFont="1" applyFill="1" applyBorder="1" applyAlignment="1">
      <alignment horizontal="left"/>
    </xf>
    <xf numFmtId="0" fontId="14" fillId="2" borderId="1" xfId="4" applyFont="1" applyFill="1" applyBorder="1" applyAlignment="1">
      <alignment horizontal="left" vertical="center"/>
    </xf>
    <xf numFmtId="43" fontId="4" fillId="2" borderId="2" xfId="7" applyFont="1" applyFill="1" applyBorder="1" applyAlignment="1">
      <alignment horizontal="left" vertical="center" wrapText="1"/>
    </xf>
    <xf numFmtId="0" fontId="14" fillId="2" borderId="21" xfId="4" applyFont="1" applyFill="1" applyBorder="1" applyAlignment="1">
      <alignment horizontal="center" vertical="center" wrapText="1"/>
    </xf>
    <xf numFmtId="164" fontId="14" fillId="2" borderId="3" xfId="4" applyNumberFormat="1" applyFont="1" applyFill="1" applyBorder="1" applyAlignment="1">
      <alignment horizontal="center" vertical="center" wrapText="1"/>
    </xf>
    <xf numFmtId="164" fontId="4" fillId="2" borderId="4" xfId="4" applyNumberFormat="1" applyFont="1" applyFill="1" applyBorder="1"/>
    <xf numFmtId="0" fontId="4" fillId="2" borderId="17" xfId="4" applyFont="1" applyFill="1" applyBorder="1" applyAlignment="1">
      <alignment horizontal="left" vertical="top"/>
    </xf>
    <xf numFmtId="43" fontId="4" fillId="2" borderId="19" xfId="7" applyFont="1" applyFill="1" applyBorder="1" applyAlignment="1">
      <alignment horizontal="center" vertical="top" wrapText="1"/>
    </xf>
    <xf numFmtId="174" fontId="4" fillId="0" borderId="22" xfId="4" applyNumberFormat="1" applyFont="1" applyBorder="1" applyAlignment="1">
      <alignment vertical="top" wrapText="1"/>
    </xf>
    <xf numFmtId="174" fontId="4" fillId="2" borderId="19" xfId="4" applyNumberFormat="1" applyFont="1" applyFill="1" applyBorder="1" applyAlignment="1">
      <alignment vertical="top" wrapText="1"/>
    </xf>
    <xf numFmtId="0" fontId="4" fillId="2" borderId="1" xfId="4" applyFont="1" applyFill="1" applyBorder="1" applyAlignment="1">
      <alignment horizontal="left" vertical="top" wrapText="1"/>
    </xf>
    <xf numFmtId="43" fontId="4" fillId="2" borderId="2" xfId="7" applyFont="1" applyFill="1" applyBorder="1" applyAlignment="1">
      <alignment horizontal="left" vertical="top" wrapText="1"/>
    </xf>
    <xf numFmtId="174" fontId="4" fillId="2" borderId="21" xfId="7" applyNumberFormat="1" applyFont="1" applyFill="1" applyBorder="1" applyAlignment="1">
      <alignment vertical="top" wrapText="1"/>
    </xf>
    <xf numFmtId="174" fontId="4" fillId="2" borderId="3" xfId="7" applyNumberFormat="1" applyFont="1" applyFill="1" applyBorder="1" applyAlignment="1">
      <alignment vertical="top" wrapText="1"/>
    </xf>
    <xf numFmtId="43" fontId="4" fillId="2" borderId="0" xfId="7" applyFont="1" applyFill="1" applyBorder="1" applyAlignment="1">
      <alignment horizontal="center" vertical="top" wrapText="1"/>
    </xf>
    <xf numFmtId="175" fontId="4" fillId="2" borderId="0" xfId="9" applyNumberFormat="1" applyFont="1" applyFill="1" applyBorder="1"/>
    <xf numFmtId="0" fontId="4" fillId="3" borderId="0" xfId="4" applyFont="1" applyFill="1"/>
    <xf numFmtId="2" fontId="4" fillId="3" borderId="4" xfId="4" applyNumberFormat="1" applyFont="1" applyFill="1" applyBorder="1" applyAlignment="1">
      <alignment horizontal="left" wrapText="1"/>
    </xf>
    <xf numFmtId="2" fontId="4" fillId="3" borderId="5" xfId="4" applyNumberFormat="1" applyFont="1" applyFill="1" applyBorder="1" applyAlignment="1">
      <alignment horizontal="left" wrapText="1"/>
    </xf>
    <xf numFmtId="0" fontId="25" fillId="2" borderId="6" xfId="4" applyFont="1" applyFill="1" applyBorder="1" applyAlignment="1">
      <alignment horizontal="left" vertical="top" wrapText="1"/>
    </xf>
    <xf numFmtId="43" fontId="25" fillId="2" borderId="7" xfId="7" applyFont="1" applyFill="1" applyBorder="1" applyAlignment="1">
      <alignment horizontal="left" vertical="top" wrapText="1"/>
    </xf>
    <xf numFmtId="43" fontId="25" fillId="2" borderId="7" xfId="7" applyFont="1" applyFill="1" applyBorder="1" applyAlignment="1">
      <alignment horizontal="center" vertical="top" wrapText="1"/>
    </xf>
    <xf numFmtId="0" fontId="25" fillId="2" borderId="7" xfId="4" applyFont="1" applyFill="1" applyBorder="1" applyAlignment="1">
      <alignment horizontal="center" vertical="top" wrapText="1"/>
    </xf>
    <xf numFmtId="164" fontId="25" fillId="2" borderId="7" xfId="4" applyNumberFormat="1" applyFont="1" applyFill="1" applyBorder="1" applyAlignment="1">
      <alignment horizontal="center" vertical="top" wrapText="1"/>
    </xf>
    <xf numFmtId="0" fontId="25" fillId="2" borderId="17" xfId="4" applyFont="1" applyFill="1" applyBorder="1" applyAlignment="1">
      <alignment horizontal="left" vertical="top" wrapText="1"/>
    </xf>
    <xf numFmtId="0" fontId="25" fillId="2" borderId="18" xfId="4" applyFont="1" applyFill="1" applyBorder="1" applyAlignment="1">
      <alignment horizontal="left" vertical="top" wrapText="1"/>
    </xf>
    <xf numFmtId="43" fontId="25" fillId="2" borderId="18" xfId="7" applyFont="1" applyFill="1" applyBorder="1" applyAlignment="1">
      <alignment horizontal="center" vertical="top" wrapText="1"/>
    </xf>
    <xf numFmtId="0" fontId="25" fillId="2" borderId="18" xfId="4" applyFont="1" applyFill="1" applyBorder="1" applyAlignment="1">
      <alignment horizontal="center" vertical="top" wrapText="1"/>
    </xf>
    <xf numFmtId="164" fontId="25" fillId="2" borderId="18" xfId="4" applyNumberFormat="1" applyFont="1" applyFill="1" applyBorder="1" applyAlignment="1">
      <alignment horizontal="center" vertical="top" wrapText="1"/>
    </xf>
    <xf numFmtId="0" fontId="4" fillId="2" borderId="19" xfId="4" applyFont="1" applyFill="1" applyBorder="1" applyAlignment="1">
      <alignment horizontal="center"/>
    </xf>
    <xf numFmtId="0" fontId="12" fillId="2" borderId="1" xfId="4" applyFont="1" applyFill="1" applyBorder="1" applyAlignment="1">
      <alignment vertical="top" wrapText="1"/>
    </xf>
    <xf numFmtId="0" fontId="12" fillId="2" borderId="2" xfId="4" applyFont="1" applyFill="1" applyBorder="1" applyAlignment="1">
      <alignment vertical="top" wrapText="1"/>
    </xf>
    <xf numFmtId="0" fontId="12" fillId="2" borderId="3" xfId="4" applyFont="1" applyFill="1" applyBorder="1" applyAlignment="1">
      <alignment vertical="top" wrapText="1"/>
    </xf>
    <xf numFmtId="0" fontId="25" fillId="2" borderId="23" xfId="4" applyFont="1" applyFill="1" applyBorder="1" applyAlignment="1">
      <alignment horizontal="left" vertical="top" wrapText="1"/>
    </xf>
    <xf numFmtId="0" fontId="25" fillId="2" borderId="24" xfId="4" applyFont="1" applyFill="1" applyBorder="1" applyAlignment="1">
      <alignment horizontal="left" vertical="top" wrapText="1"/>
    </xf>
    <xf numFmtId="3" fontId="4" fillId="0" borderId="25" xfId="7" applyNumberFormat="1" applyFont="1" applyFill="1" applyBorder="1" applyAlignment="1">
      <alignment horizontal="right"/>
    </xf>
    <xf numFmtId="170" fontId="23" fillId="0" borderId="0" xfId="1" applyNumberFormat="1" applyFont="1" applyFill="1"/>
    <xf numFmtId="169" fontId="23" fillId="3" borderId="0" xfId="1" applyFont="1" applyFill="1" applyBorder="1"/>
    <xf numFmtId="0" fontId="25" fillId="2" borderId="20" xfId="4" applyFont="1" applyFill="1" applyBorder="1" applyAlignment="1">
      <alignment horizontal="left" vertical="top" wrapText="1"/>
    </xf>
    <xf numFmtId="0" fontId="25" fillId="2" borderId="14" xfId="4" applyFont="1" applyFill="1" applyBorder="1" applyAlignment="1">
      <alignment horizontal="left" vertical="top" wrapText="1"/>
    </xf>
    <xf numFmtId="167" fontId="4" fillId="2" borderId="26" xfId="7" applyNumberFormat="1" applyFont="1" applyFill="1" applyBorder="1" applyAlignment="1">
      <alignment horizontal="left"/>
    </xf>
    <xf numFmtId="167" fontId="4" fillId="0" borderId="26" xfId="7" applyNumberFormat="1" applyFont="1" applyFill="1" applyBorder="1" applyAlignment="1">
      <alignment horizontal="left"/>
    </xf>
    <xf numFmtId="164" fontId="4" fillId="2" borderId="0" xfId="7" applyNumberFormat="1" applyFont="1" applyFill="1" applyBorder="1"/>
    <xf numFmtId="167" fontId="24" fillId="2" borderId="26" xfId="7" applyNumberFormat="1" applyFont="1" applyFill="1" applyBorder="1" applyAlignment="1">
      <alignment horizontal="left"/>
    </xf>
    <xf numFmtId="0" fontId="25" fillId="2" borderId="27" xfId="4" applyFont="1" applyFill="1" applyBorder="1" applyAlignment="1">
      <alignment horizontal="left" vertical="top" wrapText="1"/>
    </xf>
    <xf numFmtId="0" fontId="25" fillId="2" borderId="12" xfId="4" applyFont="1" applyFill="1" applyBorder="1" applyAlignment="1">
      <alignment horizontal="left" vertical="top" wrapText="1"/>
    </xf>
    <xf numFmtId="3" fontId="4" fillId="2" borderId="28" xfId="7" applyNumberFormat="1" applyFont="1" applyFill="1" applyBorder="1" applyAlignment="1">
      <alignment horizontal="right"/>
    </xf>
    <xf numFmtId="169" fontId="5" fillId="3" borderId="0" xfId="1" applyFont="1" applyFill="1"/>
    <xf numFmtId="0" fontId="4" fillId="2" borderId="6" xfId="4" applyFont="1" applyFill="1" applyBorder="1" applyAlignment="1">
      <alignment horizontal="center" vertical="top" wrapText="1"/>
    </xf>
    <xf numFmtId="0" fontId="4" fillId="2" borderId="7" xfId="4" applyFont="1" applyFill="1" applyBorder="1" applyAlignment="1">
      <alignment horizontal="center" vertical="top" wrapText="1"/>
    </xf>
    <xf numFmtId="0" fontId="12" fillId="2" borderId="1" xfId="4" applyFont="1" applyFill="1" applyBorder="1" applyAlignment="1">
      <alignment horizontal="left" vertical="top" wrapText="1"/>
    </xf>
    <xf numFmtId="0" fontId="12" fillId="2" borderId="2" xfId="4" applyFont="1" applyFill="1" applyBorder="1" applyAlignment="1">
      <alignment horizontal="left" vertical="top" wrapText="1"/>
    </xf>
    <xf numFmtId="0" fontId="12" fillId="2" borderId="3" xfId="4" applyFont="1" applyFill="1" applyBorder="1" applyAlignment="1">
      <alignment horizontal="left" vertical="top" wrapText="1"/>
    </xf>
    <xf numFmtId="0" fontId="26" fillId="2" borderId="17" xfId="4" applyFont="1" applyFill="1" applyBorder="1" applyAlignment="1">
      <alignment horizontal="left" vertical="top" wrapText="1"/>
    </xf>
    <xf numFmtId="0" fontId="26" fillId="2" borderId="18" xfId="4" applyFont="1" applyFill="1" applyBorder="1" applyAlignment="1">
      <alignment horizontal="left" vertical="top" wrapText="1"/>
    </xf>
    <xf numFmtId="10" fontId="25" fillId="2" borderId="18" xfId="8" applyNumberFormat="1" applyFont="1" applyFill="1" applyBorder="1"/>
    <xf numFmtId="10" fontId="4" fillId="2" borderId="0" xfId="8" applyNumberFormat="1" applyFont="1" applyFill="1" applyBorder="1"/>
    <xf numFmtId="0" fontId="25" fillId="2" borderId="17" xfId="4" applyFont="1" applyFill="1" applyBorder="1"/>
    <xf numFmtId="0" fontId="25" fillId="2" borderId="18" xfId="4" applyFont="1" applyFill="1" applyBorder="1"/>
    <xf numFmtId="10" fontId="4" fillId="0" borderId="19" xfId="8" applyNumberFormat="1" applyFont="1" applyFill="1" applyBorder="1"/>
    <xf numFmtId="0" fontId="25" fillId="2" borderId="0" xfId="4" applyFont="1" applyFill="1"/>
    <xf numFmtId="0" fontId="25" fillId="2" borderId="5" xfId="4" applyFont="1" applyFill="1" applyBorder="1" applyAlignment="1">
      <alignment horizontal="center"/>
    </xf>
    <xf numFmtId="0" fontId="25" fillId="2" borderId="4" xfId="4" applyFont="1" applyFill="1" applyBorder="1"/>
    <xf numFmtId="10" fontId="4" fillId="2" borderId="5" xfId="8" applyNumberFormat="1" applyFont="1" applyFill="1" applyBorder="1"/>
    <xf numFmtId="0" fontId="26" fillId="2" borderId="6" xfId="4" applyFont="1" applyFill="1" applyBorder="1" applyAlignment="1">
      <alignment horizontal="left" vertical="center" wrapText="1"/>
    </xf>
    <xf numFmtId="0" fontId="26" fillId="2" borderId="7" xfId="4" applyFont="1" applyFill="1" applyBorder="1" applyAlignment="1">
      <alignment horizontal="left" vertical="center" wrapText="1"/>
    </xf>
    <xf numFmtId="10" fontId="14" fillId="2" borderId="8" xfId="8" applyNumberFormat="1" applyFont="1" applyFill="1" applyBorder="1"/>
    <xf numFmtId="9" fontId="4" fillId="2" borderId="6" xfId="8" applyFont="1" applyFill="1" applyBorder="1" applyAlignment="1">
      <alignment horizontal="center"/>
    </xf>
    <xf numFmtId="9" fontId="4" fillId="2" borderId="7" xfId="8" applyFont="1" applyFill="1" applyBorder="1" applyAlignment="1">
      <alignment horizontal="center"/>
    </xf>
    <xf numFmtId="0" fontId="25" fillId="2" borderId="23" xfId="4" applyFont="1" applyFill="1" applyBorder="1" applyAlignment="1">
      <alignment horizontal="left" vertical="center" wrapText="1"/>
    </xf>
    <xf numFmtId="0" fontId="25" fillId="2" borderId="29" xfId="4" applyFont="1" applyFill="1" applyBorder="1" applyAlignment="1">
      <alignment horizontal="left" vertical="center" wrapText="1"/>
    </xf>
    <xf numFmtId="167" fontId="4" fillId="2" borderId="25" xfId="7" applyNumberFormat="1" applyFont="1" applyFill="1" applyBorder="1" applyAlignment="1">
      <alignment vertical="center"/>
    </xf>
    <xf numFmtId="0" fontId="4" fillId="2" borderId="5" xfId="4" applyFont="1" applyFill="1" applyBorder="1" applyAlignment="1">
      <alignment horizontal="center" vertical="center"/>
    </xf>
    <xf numFmtId="0" fontId="25" fillId="2" borderId="20" xfId="4" applyFont="1" applyFill="1" applyBorder="1" applyAlignment="1">
      <alignment horizontal="left" vertical="center" wrapText="1"/>
    </xf>
    <xf numFmtId="0" fontId="25" fillId="2" borderId="15" xfId="4" applyFont="1" applyFill="1" applyBorder="1" applyAlignment="1">
      <alignment horizontal="left" vertical="center" wrapText="1"/>
    </xf>
    <xf numFmtId="174" fontId="4" fillId="2" borderId="26" xfId="9" applyNumberFormat="1" applyFont="1" applyFill="1" applyBorder="1" applyAlignment="1">
      <alignment vertical="center"/>
    </xf>
    <xf numFmtId="174" fontId="5" fillId="3" borderId="0" xfId="4" applyNumberFormat="1" applyFont="1" applyFill="1" applyAlignment="1">
      <alignment vertical="center"/>
    </xf>
    <xf numFmtId="10" fontId="4" fillId="0" borderId="26" xfId="11" applyNumberFormat="1" applyFont="1" applyFill="1" applyBorder="1" applyAlignment="1">
      <alignment vertical="center"/>
    </xf>
    <xf numFmtId="0" fontId="4" fillId="2" borderId="20" xfId="4" applyFont="1" applyFill="1" applyBorder="1" applyAlignment="1">
      <alignment horizontal="left" vertical="center" wrapText="1"/>
    </xf>
    <xf numFmtId="0" fontId="4" fillId="2" borderId="15" xfId="4" applyFont="1" applyFill="1" applyBorder="1" applyAlignment="1">
      <alignment horizontal="left" vertical="center" wrapText="1"/>
    </xf>
    <xf numFmtId="10" fontId="4" fillId="2" borderId="26" xfId="11" applyNumberFormat="1" applyFont="1" applyFill="1" applyBorder="1" applyAlignment="1">
      <alignment vertical="center"/>
    </xf>
    <xf numFmtId="43" fontId="4" fillId="2" borderId="30" xfId="7" applyFont="1" applyFill="1" applyBorder="1" applyAlignment="1">
      <alignment horizontal="right" vertical="center"/>
    </xf>
    <xf numFmtId="0" fontId="25" fillId="2" borderId="20" xfId="4" applyFont="1" applyFill="1" applyBorder="1" applyAlignment="1">
      <alignment vertical="center" wrapText="1"/>
    </xf>
    <xf numFmtId="0" fontId="25" fillId="2" borderId="15" xfId="4" applyFont="1" applyFill="1" applyBorder="1" applyAlignment="1">
      <alignment vertical="center" wrapText="1"/>
    </xf>
    <xf numFmtId="43" fontId="4" fillId="0" borderId="30" xfId="7" applyFont="1" applyFill="1" applyBorder="1" applyAlignment="1">
      <alignment horizontal="right" vertical="center"/>
    </xf>
    <xf numFmtId="0" fontId="10" fillId="3" borderId="0" xfId="4" applyFont="1" applyFill="1" applyAlignment="1">
      <alignment vertical="center"/>
    </xf>
    <xf numFmtId="0" fontId="25" fillId="2" borderId="27" xfId="4" applyFont="1" applyFill="1" applyBorder="1" applyAlignment="1">
      <alignment horizontal="left" vertical="center"/>
    </xf>
    <xf numFmtId="0" fontId="25" fillId="2" borderId="13" xfId="4" applyFont="1" applyFill="1" applyBorder="1" applyAlignment="1">
      <alignment horizontal="left" vertical="center"/>
    </xf>
    <xf numFmtId="10" fontId="4" fillId="2" borderId="28" xfId="8" applyNumberFormat="1" applyFont="1" applyFill="1" applyBorder="1" applyAlignment="1">
      <alignment horizontal="right" vertical="center"/>
    </xf>
    <xf numFmtId="0" fontId="27" fillId="2" borderId="17" xfId="4" applyFont="1" applyFill="1" applyBorder="1" applyAlignment="1">
      <alignment horizontal="left" vertical="top" wrapText="1"/>
    </xf>
    <xf numFmtId="0" fontId="27" fillId="2" borderId="18" xfId="4" applyFont="1" applyFill="1" applyBorder="1" applyAlignment="1">
      <alignment horizontal="left" vertical="top" wrapText="1"/>
    </xf>
    <xf numFmtId="0" fontId="28" fillId="2" borderId="4" xfId="4" applyFont="1" applyFill="1" applyBorder="1" applyAlignment="1">
      <alignment horizontal="left" vertical="top"/>
    </xf>
    <xf numFmtId="174" fontId="4" fillId="2" borderId="0" xfId="7" applyNumberFormat="1" applyFont="1" applyFill="1" applyBorder="1" applyAlignment="1">
      <alignment horizontal="right"/>
    </xf>
    <xf numFmtId="0" fontId="25" fillId="2" borderId="31" xfId="4" applyFont="1" applyFill="1" applyBorder="1" applyAlignment="1">
      <alignment horizontal="left" vertical="top" wrapText="1"/>
    </xf>
    <xf numFmtId="0" fontId="25" fillId="2" borderId="32" xfId="4" applyFont="1" applyFill="1" applyBorder="1" applyAlignment="1">
      <alignment horizontal="left" vertical="top" wrapText="1"/>
    </xf>
    <xf numFmtId="174" fontId="14" fillId="0" borderId="22" xfId="9" applyNumberFormat="1" applyFont="1" applyFill="1" applyBorder="1"/>
    <xf numFmtId="170" fontId="24" fillId="3" borderId="0" xfId="1" applyNumberFormat="1" applyFont="1" applyFill="1"/>
    <xf numFmtId="174" fontId="24" fillId="3" borderId="0" xfId="4" applyNumberFormat="1" applyFont="1" applyFill="1"/>
    <xf numFmtId="0" fontId="25" fillId="2" borderId="15" xfId="4" applyFont="1" applyFill="1" applyBorder="1" applyAlignment="1">
      <alignment horizontal="left" vertical="top" wrapText="1"/>
    </xf>
    <xf numFmtId="174" fontId="4" fillId="2" borderId="26" xfId="9" applyNumberFormat="1" applyFont="1" applyFill="1" applyBorder="1"/>
    <xf numFmtId="174" fontId="14" fillId="2" borderId="33" xfId="9" applyNumberFormat="1" applyFont="1" applyFill="1" applyBorder="1"/>
    <xf numFmtId="174" fontId="4" fillId="2" borderId="25" xfId="9" applyNumberFormat="1" applyFont="1" applyFill="1" applyBorder="1"/>
    <xf numFmtId="0" fontId="4" fillId="2" borderId="20" xfId="4" applyFont="1" applyFill="1" applyBorder="1" applyAlignment="1">
      <alignment horizontal="left" vertical="top" wrapText="1"/>
    </xf>
    <xf numFmtId="0" fontId="4" fillId="2" borderId="15" xfId="4" applyFont="1" applyFill="1" applyBorder="1" applyAlignment="1">
      <alignment horizontal="left" vertical="top" wrapText="1"/>
    </xf>
    <xf numFmtId="0" fontId="25" fillId="2" borderId="20" xfId="4" applyFont="1" applyFill="1" applyBorder="1" applyAlignment="1">
      <alignment horizontal="left" vertical="top" wrapText="1"/>
    </xf>
    <xf numFmtId="0" fontId="25" fillId="2" borderId="14" xfId="4" applyFont="1" applyFill="1" applyBorder="1" applyAlignment="1">
      <alignment horizontal="left" vertical="top" wrapText="1"/>
    </xf>
    <xf numFmtId="0" fontId="25" fillId="2" borderId="15" xfId="4" applyFont="1" applyFill="1" applyBorder="1" applyAlignment="1">
      <alignment horizontal="left" vertical="top" wrapText="1"/>
    </xf>
    <xf numFmtId="174" fontId="14" fillId="2" borderId="25" xfId="9" applyNumberFormat="1" applyFont="1" applyFill="1" applyBorder="1"/>
    <xf numFmtId="174" fontId="5" fillId="3" borderId="0" xfId="4" applyNumberFormat="1" applyFont="1" applyFill="1"/>
    <xf numFmtId="0" fontId="29" fillId="4" borderId="1" xfId="5" applyFont="1" applyFill="1" applyBorder="1" applyAlignment="1">
      <alignment horizontal="center" wrapText="1"/>
    </xf>
    <xf numFmtId="0" fontId="29" fillId="4" borderId="2" xfId="5" applyFont="1" applyFill="1" applyBorder="1" applyAlignment="1">
      <alignment horizontal="center" wrapText="1"/>
    </xf>
    <xf numFmtId="0" fontId="29" fillId="4" borderId="3" xfId="5" applyFont="1" applyFill="1" applyBorder="1" applyAlignment="1">
      <alignment horizontal="center" wrapText="1"/>
    </xf>
    <xf numFmtId="0" fontId="4" fillId="2" borderId="17" xfId="4" applyFont="1" applyFill="1" applyBorder="1" applyAlignment="1">
      <alignment horizontal="left"/>
    </xf>
    <xf numFmtId="0" fontId="4" fillId="2" borderId="18" xfId="4" applyFont="1" applyFill="1" applyBorder="1" applyAlignment="1">
      <alignment horizontal="left"/>
    </xf>
    <xf numFmtId="175" fontId="4" fillId="2" borderId="18" xfId="9" applyNumberFormat="1" applyFont="1" applyFill="1" applyBorder="1"/>
    <xf numFmtId="0" fontId="4" fillId="2" borderId="18" xfId="4" applyFont="1" applyFill="1" applyBorder="1"/>
    <xf numFmtId="164" fontId="4" fillId="2" borderId="18" xfId="4" applyNumberFormat="1" applyFont="1" applyFill="1" applyBorder="1"/>
    <xf numFmtId="0" fontId="4" fillId="2" borderId="6" xfId="4" applyFont="1" applyFill="1" applyBorder="1" applyAlignment="1">
      <alignment horizontal="left"/>
    </xf>
    <xf numFmtId="0" fontId="4" fillId="2" borderId="7" xfId="4" applyFont="1" applyFill="1" applyBorder="1" applyAlignment="1">
      <alignment horizontal="left"/>
    </xf>
    <xf numFmtId="175" fontId="4" fillId="2" borderId="7" xfId="9" applyNumberFormat="1" applyFont="1" applyFill="1" applyBorder="1"/>
    <xf numFmtId="164" fontId="4" fillId="2" borderId="7" xfId="4" applyNumberFormat="1" applyFont="1" applyFill="1" applyBorder="1"/>
    <xf numFmtId="0" fontId="25" fillId="2" borderId="6" xfId="4" applyFont="1" applyFill="1" applyBorder="1"/>
    <xf numFmtId="0" fontId="25" fillId="2" borderId="7" xfId="4" applyFont="1" applyFill="1" applyBorder="1"/>
    <xf numFmtId="164" fontId="25" fillId="2" borderId="7" xfId="4" applyNumberFormat="1" applyFont="1" applyFill="1" applyBorder="1"/>
    <xf numFmtId="0" fontId="25" fillId="2" borderId="8" xfId="4" applyFont="1" applyFill="1" applyBorder="1" applyAlignment="1">
      <alignment horizontal="center"/>
    </xf>
    <xf numFmtId="164" fontId="25" fillId="2" borderId="18" xfId="4" applyNumberFormat="1" applyFont="1" applyFill="1" applyBorder="1"/>
    <xf numFmtId="0" fontId="25" fillId="2" borderId="19" xfId="4" applyFont="1" applyFill="1" applyBorder="1" applyAlignment="1">
      <alignment horizontal="center"/>
    </xf>
    <xf numFmtId="0" fontId="13" fillId="4" borderId="1" xfId="4" applyFont="1" applyFill="1" applyBorder="1" applyAlignment="1">
      <alignment horizontal="center"/>
    </xf>
    <xf numFmtId="0" fontId="13" fillId="4" borderId="2" xfId="4" applyFont="1" applyFill="1" applyBorder="1" applyAlignment="1">
      <alignment horizontal="center"/>
    </xf>
    <xf numFmtId="0" fontId="13" fillId="4" borderId="3" xfId="4" applyFont="1" applyFill="1" applyBorder="1" applyAlignment="1">
      <alignment horizontal="center"/>
    </xf>
    <xf numFmtId="0" fontId="30" fillId="2" borderId="17" xfId="4" applyFont="1" applyFill="1" applyBorder="1" applyAlignment="1">
      <alignment horizontal="left" vertical="top" wrapText="1"/>
    </xf>
    <xf numFmtId="0" fontId="30" fillId="2" borderId="18" xfId="4" applyFont="1" applyFill="1" applyBorder="1" applyAlignment="1">
      <alignment horizontal="left" vertical="top" wrapText="1"/>
    </xf>
    <xf numFmtId="0" fontId="10" fillId="4" borderId="34" xfId="4" applyFont="1" applyFill="1" applyBorder="1" applyAlignment="1">
      <alignment horizontal="center" vertical="center"/>
    </xf>
    <xf numFmtId="0" fontId="10" fillId="4" borderId="35" xfId="4" applyFont="1" applyFill="1" applyBorder="1" applyAlignment="1">
      <alignment horizontal="center" vertical="center"/>
    </xf>
    <xf numFmtId="43" fontId="31" fillId="3" borderId="5" xfId="7" applyFont="1" applyFill="1" applyBorder="1" applyAlignment="1">
      <alignment horizontal="right" vertical="center"/>
    </xf>
    <xf numFmtId="43" fontId="5" fillId="3" borderId="0" xfId="7" applyFont="1" applyFill="1" applyAlignment="1">
      <alignment vertical="center"/>
    </xf>
    <xf numFmtId="0" fontId="25" fillId="2" borderId="0" xfId="4" applyFont="1" applyFill="1" applyAlignment="1">
      <alignment vertical="center"/>
    </xf>
    <xf numFmtId="0" fontId="10" fillId="7" borderId="34" xfId="4" applyFont="1" applyFill="1" applyBorder="1" applyAlignment="1">
      <alignment horizontal="center" vertical="center" wrapText="1"/>
    </xf>
    <xf numFmtId="0" fontId="10" fillId="7" borderId="35" xfId="4" applyFont="1" applyFill="1" applyBorder="1" applyAlignment="1">
      <alignment horizontal="center" vertical="center" wrapText="1"/>
    </xf>
    <xf numFmtId="164" fontId="10" fillId="7" borderId="35" xfId="4" applyNumberFormat="1" applyFont="1" applyFill="1" applyBorder="1" applyAlignment="1">
      <alignment horizontal="center" vertical="center" wrapText="1"/>
    </xf>
    <xf numFmtId="0" fontId="25" fillId="2" borderId="5" xfId="4" applyFont="1" applyFill="1" applyBorder="1" applyAlignment="1">
      <alignment horizontal="center" vertical="center"/>
    </xf>
    <xf numFmtId="0" fontId="25" fillId="3" borderId="34" xfId="4" applyFont="1" applyFill="1" applyBorder="1" applyAlignment="1">
      <alignment horizontal="left" vertical="center" wrapText="1"/>
    </xf>
    <xf numFmtId="170" fontId="25" fillId="2" borderId="35" xfId="1" applyNumberFormat="1" applyFont="1" applyFill="1" applyBorder="1" applyAlignment="1">
      <alignment horizontal="right" vertical="center" wrapText="1"/>
    </xf>
    <xf numFmtId="171" fontId="25" fillId="2" borderId="35" xfId="8" applyNumberFormat="1" applyFont="1" applyFill="1" applyBorder="1" applyAlignment="1">
      <alignment vertical="center"/>
    </xf>
    <xf numFmtId="171" fontId="25" fillId="2" borderId="36" xfId="2" applyNumberFormat="1" applyFont="1" applyFill="1" applyBorder="1" applyAlignment="1">
      <alignment vertical="center"/>
    </xf>
    <xf numFmtId="171" fontId="25" fillId="2" borderId="36" xfId="8" applyNumberFormat="1" applyFont="1" applyFill="1" applyBorder="1" applyAlignment="1">
      <alignment vertical="center"/>
    </xf>
    <xf numFmtId="170" fontId="25" fillId="2" borderId="35" xfId="1" applyNumberFormat="1" applyFont="1" applyFill="1" applyBorder="1" applyAlignment="1">
      <alignment vertical="center"/>
    </xf>
    <xf numFmtId="176" fontId="25" fillId="2" borderId="5" xfId="4" applyNumberFormat="1" applyFont="1" applyFill="1" applyBorder="1" applyAlignment="1">
      <alignment horizontal="center" vertical="center"/>
    </xf>
    <xf numFmtId="0" fontId="12" fillId="8" borderId="37" xfId="4" applyFont="1" applyFill="1" applyBorder="1" applyAlignment="1">
      <alignment horizontal="left" vertical="center" wrapText="1"/>
    </xf>
    <xf numFmtId="170" fontId="12" fillId="8" borderId="38" xfId="1" applyNumberFormat="1" applyFont="1" applyFill="1" applyBorder="1" applyAlignment="1">
      <alignment vertical="center"/>
    </xf>
    <xf numFmtId="171" fontId="12" fillId="8" borderId="38" xfId="4" applyNumberFormat="1" applyFont="1" applyFill="1" applyBorder="1" applyAlignment="1">
      <alignment vertical="center"/>
    </xf>
    <xf numFmtId="171" fontId="12" fillId="8" borderId="39" xfId="9" applyNumberFormat="1" applyFont="1" applyFill="1" applyBorder="1" applyAlignment="1">
      <alignment vertical="center"/>
    </xf>
    <xf numFmtId="10" fontId="31" fillId="2" borderId="0" xfId="8" applyNumberFormat="1" applyFont="1" applyFill="1" applyBorder="1"/>
    <xf numFmtId="0" fontId="31" fillId="2" borderId="5" xfId="4" applyFont="1" applyFill="1" applyBorder="1" applyAlignment="1">
      <alignment horizontal="center"/>
    </xf>
    <xf numFmtId="167" fontId="5" fillId="3" borderId="0" xfId="7" applyNumberFormat="1" applyFont="1" applyFill="1" applyBorder="1"/>
    <xf numFmtId="0" fontId="10" fillId="4" borderId="17" xfId="4" applyFont="1" applyFill="1" applyBorder="1" applyAlignment="1">
      <alignment horizontal="center" vertical="center"/>
    </xf>
    <xf numFmtId="0" fontId="10" fillId="4" borderId="18" xfId="4" applyFont="1" applyFill="1" applyBorder="1" applyAlignment="1">
      <alignment horizontal="center" vertical="center"/>
    </xf>
    <xf numFmtId="0" fontId="10" fillId="4" borderId="19" xfId="4" applyFont="1" applyFill="1" applyBorder="1" applyAlignment="1">
      <alignment horizontal="center" vertical="center"/>
    </xf>
    <xf numFmtId="0" fontId="10" fillId="7" borderId="34" xfId="4" applyFont="1" applyFill="1" applyBorder="1" applyAlignment="1">
      <alignment horizontal="center" vertical="center" wrapText="1"/>
    </xf>
    <xf numFmtId="0" fontId="10" fillId="7" borderId="35" xfId="4" applyFont="1" applyFill="1" applyBorder="1" applyAlignment="1">
      <alignment horizontal="center" vertical="center" wrapText="1"/>
    </xf>
    <xf numFmtId="164" fontId="10" fillId="7" borderId="35" xfId="4" applyNumberFormat="1" applyFont="1" applyFill="1" applyBorder="1" applyAlignment="1">
      <alignment horizontal="center" vertical="center" wrapText="1"/>
    </xf>
    <xf numFmtId="43" fontId="31" fillId="3" borderId="5" xfId="7" applyFont="1" applyFill="1" applyBorder="1" applyAlignment="1">
      <alignment horizontal="right"/>
    </xf>
    <xf numFmtId="43" fontId="5" fillId="3" borderId="0" xfId="7" applyFont="1" applyFill="1"/>
    <xf numFmtId="177" fontId="5" fillId="3" borderId="0" xfId="8" applyNumberFormat="1" applyFont="1" applyFill="1" applyBorder="1" applyAlignment="1">
      <alignment horizontal="left"/>
    </xf>
    <xf numFmtId="0" fontId="12" fillId="3" borderId="40" xfId="4" applyFont="1" applyFill="1" applyBorder="1" applyAlignment="1">
      <alignment vertical="center"/>
    </xf>
    <xf numFmtId="171" fontId="12" fillId="3" borderId="41" xfId="4" applyNumberFormat="1" applyFont="1" applyFill="1" applyBorder="1" applyAlignment="1">
      <alignment vertical="center"/>
    </xf>
    <xf numFmtId="178" fontId="12" fillId="3" borderId="41" xfId="1" applyNumberFormat="1" applyFont="1" applyFill="1" applyBorder="1" applyAlignment="1">
      <alignment vertical="center"/>
    </xf>
    <xf numFmtId="178" fontId="32" fillId="3" borderId="41" xfId="1" applyNumberFormat="1" applyFont="1" applyFill="1" applyBorder="1" applyAlignment="1">
      <alignment vertical="center"/>
    </xf>
    <xf numFmtId="177" fontId="5" fillId="3" borderId="0" xfId="8" applyNumberFormat="1" applyFont="1" applyFill="1" applyBorder="1" applyAlignment="1">
      <alignment horizontal="left" vertical="center"/>
    </xf>
    <xf numFmtId="0" fontId="25" fillId="3" borderId="34" xfId="4" applyFont="1" applyFill="1" applyBorder="1" applyAlignment="1">
      <alignment vertical="center"/>
    </xf>
    <xf numFmtId="171" fontId="25" fillId="0" borderId="35" xfId="4" applyNumberFormat="1" applyFont="1" applyBorder="1" applyAlignment="1">
      <alignment vertical="center"/>
    </xf>
    <xf numFmtId="171" fontId="25" fillId="0" borderId="35" xfId="8" applyNumberFormat="1" applyFont="1" applyBorder="1" applyAlignment="1">
      <alignment vertical="center"/>
    </xf>
    <xf numFmtId="171" fontId="31" fillId="3" borderId="35" xfId="8" applyNumberFormat="1" applyFont="1" applyFill="1" applyBorder="1" applyAlignment="1">
      <alignment vertical="center"/>
    </xf>
    <xf numFmtId="43" fontId="32" fillId="3" borderId="5" xfId="7" applyFont="1" applyFill="1" applyBorder="1" applyAlignment="1">
      <alignment horizontal="center" vertical="center"/>
    </xf>
    <xf numFmtId="43" fontId="10" fillId="3" borderId="0" xfId="7" applyFont="1" applyFill="1" applyBorder="1" applyAlignment="1">
      <alignment vertical="center"/>
    </xf>
    <xf numFmtId="171" fontId="31" fillId="3" borderId="35" xfId="8" applyNumberFormat="1" applyFont="1" applyFill="1" applyBorder="1" applyAlignment="1">
      <alignment horizontal="right" vertical="center"/>
    </xf>
    <xf numFmtId="43" fontId="31" fillId="3" borderId="5" xfId="7" applyFont="1" applyFill="1" applyBorder="1" applyAlignment="1">
      <alignment horizontal="center" vertical="center"/>
    </xf>
    <xf numFmtId="169" fontId="5" fillId="3" borderId="0" xfId="4" applyNumberFormat="1" applyFont="1" applyFill="1" applyAlignment="1">
      <alignment vertical="center"/>
    </xf>
    <xf numFmtId="16" fontId="25" fillId="3" borderId="34" xfId="4" applyNumberFormat="1" applyFont="1" applyFill="1" applyBorder="1" applyAlignment="1">
      <alignment vertical="center"/>
    </xf>
    <xf numFmtId="171" fontId="31" fillId="0" borderId="35" xfId="8" applyNumberFormat="1" applyFont="1" applyFill="1" applyBorder="1" applyAlignment="1">
      <alignment horizontal="right" vertical="center"/>
    </xf>
    <xf numFmtId="164" fontId="5" fillId="3" borderId="0" xfId="4" applyNumberFormat="1" applyFont="1" applyFill="1" applyAlignment="1">
      <alignment vertical="center"/>
    </xf>
    <xf numFmtId="0" fontId="12" fillId="8" borderId="34" xfId="4" applyFont="1" applyFill="1" applyBorder="1"/>
    <xf numFmtId="0" fontId="25" fillId="8" borderId="35" xfId="4" applyFont="1" applyFill="1" applyBorder="1"/>
    <xf numFmtId="171" fontId="12" fillId="8" borderId="35" xfId="2" applyNumberFormat="1" applyFont="1" applyFill="1" applyBorder="1"/>
    <xf numFmtId="43" fontId="31" fillId="3" borderId="5" xfId="7" applyFont="1" applyFill="1" applyBorder="1" applyAlignment="1">
      <alignment horizontal="center"/>
    </xf>
    <xf numFmtId="0" fontId="4" fillId="3" borderId="34" xfId="4" applyFont="1" applyFill="1" applyBorder="1"/>
    <xf numFmtId="0" fontId="25" fillId="3" borderId="35" xfId="4" applyFont="1" applyFill="1" applyBorder="1"/>
    <xf numFmtId="171" fontId="25" fillId="3" borderId="35" xfId="2" applyNumberFormat="1" applyFont="1" applyFill="1" applyBorder="1"/>
    <xf numFmtId="171" fontId="31" fillId="3" borderId="35" xfId="2" applyNumberFormat="1" applyFont="1" applyFill="1" applyBorder="1"/>
    <xf numFmtId="10" fontId="5" fillId="3" borderId="0" xfId="8" applyNumberFormat="1" applyFont="1" applyFill="1"/>
    <xf numFmtId="0" fontId="14" fillId="8" borderId="34" xfId="4" applyFont="1" applyFill="1" applyBorder="1" applyAlignment="1">
      <alignment vertical="center" wrapText="1"/>
    </xf>
    <xf numFmtId="0" fontId="12" fillId="8" borderId="35" xfId="4" applyFont="1" applyFill="1" applyBorder="1" applyAlignment="1">
      <alignment vertical="center"/>
    </xf>
    <xf numFmtId="171" fontId="12" fillId="8" borderId="35" xfId="2" applyNumberFormat="1" applyFont="1" applyFill="1" applyBorder="1" applyAlignment="1">
      <alignment vertical="center"/>
    </xf>
    <xf numFmtId="171" fontId="32" fillId="8" borderId="35" xfId="2" applyNumberFormat="1" applyFont="1" applyFill="1" applyBorder="1" applyAlignment="1">
      <alignment vertical="center"/>
    </xf>
    <xf numFmtId="0" fontId="4" fillId="3" borderId="20" xfId="4" applyFont="1" applyFill="1" applyBorder="1" applyAlignment="1">
      <alignment vertical="center"/>
    </xf>
    <xf numFmtId="0" fontId="33" fillId="3" borderId="14" xfId="4" applyFont="1" applyFill="1" applyBorder="1" applyAlignment="1">
      <alignment vertical="center"/>
    </xf>
    <xf numFmtId="171" fontId="25" fillId="3" borderId="35" xfId="2" applyNumberFormat="1" applyFont="1" applyFill="1" applyBorder="1" applyAlignment="1">
      <alignment vertical="center"/>
    </xf>
    <xf numFmtId="171" fontId="31" fillId="3" borderId="35" xfId="2" applyNumberFormat="1" applyFont="1" applyFill="1" applyBorder="1" applyAlignment="1">
      <alignment vertical="center"/>
    </xf>
    <xf numFmtId="0" fontId="14" fillId="3" borderId="4" xfId="4" applyFont="1" applyFill="1" applyBorder="1" applyAlignment="1">
      <alignment vertical="center"/>
    </xf>
    <xf numFmtId="171" fontId="12" fillId="3" borderId="0" xfId="2" applyNumberFormat="1" applyFont="1" applyFill="1" applyBorder="1" applyAlignment="1">
      <alignment vertical="center"/>
    </xf>
    <xf numFmtId="171" fontId="32" fillId="3" borderId="0" xfId="2" applyNumberFormat="1" applyFont="1" applyFill="1" applyBorder="1" applyAlignment="1">
      <alignment vertical="center"/>
    </xf>
    <xf numFmtId="171" fontId="32" fillId="3" borderId="5" xfId="2" applyNumberFormat="1" applyFont="1" applyFill="1" applyBorder="1" applyAlignment="1">
      <alignment vertical="center"/>
    </xf>
    <xf numFmtId="0" fontId="14" fillId="3" borderId="34" xfId="4" applyFont="1" applyFill="1" applyBorder="1" applyAlignment="1">
      <alignment horizontal="left"/>
    </xf>
    <xf numFmtId="0" fontId="14" fillId="3" borderId="35" xfId="4" applyFont="1" applyFill="1" applyBorder="1" applyAlignment="1">
      <alignment horizontal="left"/>
    </xf>
    <xf numFmtId="170" fontId="12" fillId="3" borderId="35" xfId="1" applyNumberFormat="1" applyFont="1" applyFill="1" applyBorder="1"/>
    <xf numFmtId="0" fontId="4" fillId="3" borderId="34" xfId="4" applyFont="1" applyFill="1" applyBorder="1" applyAlignment="1">
      <alignment horizontal="left"/>
    </xf>
    <xf numFmtId="0" fontId="4" fillId="3" borderId="35" xfId="4" applyFont="1" applyFill="1" applyBorder="1" applyAlignment="1">
      <alignment horizontal="left"/>
    </xf>
    <xf numFmtId="170" fontId="4" fillId="2" borderId="35" xfId="1" applyNumberFormat="1" applyFont="1" applyFill="1" applyBorder="1"/>
    <xf numFmtId="170" fontId="31" fillId="3" borderId="35" xfId="1" applyNumberFormat="1" applyFont="1" applyFill="1" applyBorder="1"/>
    <xf numFmtId="0" fontId="31" fillId="3" borderId="5" xfId="4" applyFont="1" applyFill="1" applyBorder="1" applyAlignment="1">
      <alignment horizontal="center"/>
    </xf>
    <xf numFmtId="179" fontId="14" fillId="3" borderId="35" xfId="4" applyNumberFormat="1" applyFont="1" applyFill="1" applyBorder="1"/>
    <xf numFmtId="169" fontId="5" fillId="3" borderId="0" xfId="1" applyFont="1" applyFill="1" applyBorder="1"/>
    <xf numFmtId="0" fontId="34" fillId="2" borderId="4" xfId="4" applyFont="1" applyFill="1" applyBorder="1"/>
    <xf numFmtId="0" fontId="33" fillId="2" borderId="4" xfId="4" applyFont="1" applyFill="1" applyBorder="1"/>
    <xf numFmtId="0" fontId="25" fillId="3" borderId="34" xfId="4" applyFont="1" applyFill="1" applyBorder="1" applyAlignment="1">
      <alignment horizontal="left" wrapText="1"/>
    </xf>
    <xf numFmtId="0" fontId="25" fillId="2" borderId="35" xfId="4" applyFont="1" applyFill="1" applyBorder="1"/>
    <xf numFmtId="10" fontId="25" fillId="2" borderId="35" xfId="8" applyNumberFormat="1" applyFont="1" applyFill="1" applyBorder="1" applyAlignment="1"/>
    <xf numFmtId="170" fontId="25" fillId="2" borderId="35" xfId="1" applyNumberFormat="1" applyFont="1" applyFill="1" applyBorder="1" applyAlignment="1">
      <alignment horizontal="right" wrapText="1"/>
    </xf>
    <xf numFmtId="10" fontId="25" fillId="2" borderId="35" xfId="2" applyNumberFormat="1" applyFont="1" applyFill="1" applyBorder="1" applyAlignment="1"/>
    <xf numFmtId="0" fontId="12" fillId="8" borderId="34" xfId="4" applyFont="1" applyFill="1" applyBorder="1" applyAlignment="1">
      <alignment horizontal="left" wrapText="1"/>
    </xf>
    <xf numFmtId="3" fontId="12" fillId="8" borderId="35" xfId="4" applyNumberFormat="1" applyFont="1" applyFill="1" applyBorder="1"/>
    <xf numFmtId="10" fontId="12" fillId="8" borderId="35" xfId="4" applyNumberFormat="1" applyFont="1" applyFill="1" applyBorder="1"/>
    <xf numFmtId="10" fontId="12" fillId="8" borderId="35" xfId="9" applyNumberFormat="1" applyFont="1" applyFill="1" applyBorder="1" applyAlignment="1"/>
    <xf numFmtId="167" fontId="5" fillId="3" borderId="0" xfId="4" applyNumberFormat="1" applyFont="1" applyFill="1"/>
    <xf numFmtId="180" fontId="5" fillId="3" borderId="0" xfId="4" applyNumberFormat="1" applyFont="1" applyFill="1"/>
    <xf numFmtId="0" fontId="31" fillId="3" borderId="7" xfId="4" applyFont="1" applyFill="1" applyBorder="1"/>
    <xf numFmtId="164" fontId="31" fillId="3" borderId="7" xfId="4" applyNumberFormat="1" applyFont="1" applyFill="1" applyBorder="1"/>
    <xf numFmtId="0" fontId="31" fillId="3" borderId="8" xfId="4" applyFont="1" applyFill="1" applyBorder="1" applyAlignment="1">
      <alignment horizontal="center"/>
    </xf>
    <xf numFmtId="0" fontId="12" fillId="2" borderId="4" xfId="4" applyFont="1" applyFill="1" applyBorder="1" applyAlignment="1">
      <alignment horizontal="center" vertical="top" wrapText="1"/>
    </xf>
    <xf numFmtId="0" fontId="12" fillId="2" borderId="6" xfId="4" applyFont="1" applyFill="1" applyBorder="1" applyAlignment="1">
      <alignment horizontal="left" vertical="top" wrapText="1"/>
    </xf>
    <xf numFmtId="0" fontId="12" fillId="2" borderId="7" xfId="4" applyFont="1" applyFill="1" applyBorder="1" applyAlignment="1">
      <alignment horizontal="left" vertical="top" wrapText="1"/>
    </xf>
    <xf numFmtId="0" fontId="25" fillId="2" borderId="42" xfId="4" applyFont="1" applyFill="1" applyBorder="1" applyAlignment="1">
      <alignment horizontal="left" vertical="top" wrapText="1"/>
    </xf>
    <xf numFmtId="0" fontId="25" fillId="2" borderId="32" xfId="4" applyFont="1" applyFill="1" applyBorder="1"/>
    <xf numFmtId="177" fontId="25" fillId="2" borderId="43" xfId="8" applyNumberFormat="1" applyFont="1" applyFill="1" applyBorder="1" applyAlignment="1">
      <alignment horizontal="center"/>
    </xf>
    <xf numFmtId="177" fontId="5" fillId="3" borderId="0" xfId="4" applyNumberFormat="1" applyFont="1" applyFill="1"/>
    <xf numFmtId="0" fontId="25" fillId="2" borderId="15" xfId="4" applyFont="1" applyFill="1" applyBorder="1"/>
    <xf numFmtId="177" fontId="25" fillId="2" borderId="26" xfId="8" applyNumberFormat="1" applyFont="1" applyFill="1" applyBorder="1" applyAlignment="1">
      <alignment horizontal="center"/>
    </xf>
    <xf numFmtId="164" fontId="4" fillId="2" borderId="15" xfId="4" applyNumberFormat="1" applyFont="1" applyFill="1" applyBorder="1"/>
    <xf numFmtId="164" fontId="4" fillId="2" borderId="13" xfId="4" applyNumberFormat="1" applyFont="1" applyFill="1" applyBorder="1"/>
    <xf numFmtId="177" fontId="25" fillId="2" borderId="28" xfId="8" applyNumberFormat="1" applyFont="1" applyFill="1" applyBorder="1" applyAlignment="1">
      <alignment horizontal="center"/>
    </xf>
    <xf numFmtId="0" fontId="4" fillId="2" borderId="4" xfId="4" applyFont="1" applyFill="1" applyBorder="1" applyAlignment="1">
      <alignment horizontal="center" vertical="top" wrapText="1"/>
    </xf>
    <xf numFmtId="177" fontId="4" fillId="2" borderId="5" xfId="8" applyNumberFormat="1" applyFont="1" applyFill="1" applyBorder="1" applyAlignment="1">
      <alignment horizontal="center"/>
    </xf>
    <xf numFmtId="0" fontId="4" fillId="2" borderId="4" xfId="4" applyFont="1" applyFill="1" applyBorder="1" applyAlignment="1">
      <alignment vertical="top" wrapText="1"/>
    </xf>
    <xf numFmtId="177" fontId="25" fillId="2" borderId="5" xfId="8" applyNumberFormat="1" applyFont="1" applyFill="1" applyBorder="1" applyAlignment="1">
      <alignment horizontal="center"/>
    </xf>
    <xf numFmtId="0" fontId="25" fillId="2" borderId="31" xfId="4" applyFont="1" applyFill="1" applyBorder="1" applyAlignment="1">
      <alignment horizontal="left" vertical="top"/>
    </xf>
    <xf numFmtId="0" fontId="25" fillId="2" borderId="42" xfId="4" applyFont="1" applyFill="1" applyBorder="1" applyAlignment="1">
      <alignment horizontal="left" vertical="top"/>
    </xf>
    <xf numFmtId="0" fontId="25" fillId="2" borderId="20" xfId="4" applyFont="1" applyFill="1" applyBorder="1" applyAlignment="1">
      <alignment horizontal="left" vertical="top"/>
    </xf>
    <xf numFmtId="0" fontId="25" fillId="2" borderId="14" xfId="4" applyFont="1" applyFill="1" applyBorder="1" applyAlignment="1">
      <alignment horizontal="left" vertical="top"/>
    </xf>
    <xf numFmtId="177" fontId="25" fillId="2" borderId="30" xfId="8" applyNumberFormat="1" applyFont="1" applyFill="1" applyBorder="1" applyAlignment="1">
      <alignment horizontal="center"/>
    </xf>
    <xf numFmtId="0" fontId="25" fillId="2" borderId="27" xfId="4" applyFont="1" applyFill="1" applyBorder="1" applyAlignment="1">
      <alignment horizontal="left" vertical="top"/>
    </xf>
    <xf numFmtId="0" fontId="25" fillId="2" borderId="12" xfId="4" applyFont="1" applyFill="1" applyBorder="1" applyAlignment="1">
      <alignment horizontal="left" vertical="top"/>
    </xf>
    <xf numFmtId="0" fontId="5" fillId="0" borderId="0" xfId="4" applyFont="1"/>
    <xf numFmtId="0" fontId="14" fillId="2" borderId="4" xfId="4" applyFont="1" applyFill="1" applyBorder="1" applyAlignment="1">
      <alignment horizontal="center" vertical="top" wrapText="1"/>
    </xf>
    <xf numFmtId="17" fontId="14" fillId="6" borderId="21" xfId="4" applyNumberFormat="1" applyFont="1" applyFill="1" applyBorder="1" applyAlignment="1">
      <alignment horizontal="center" vertical="top" wrapText="1"/>
    </xf>
    <xf numFmtId="10" fontId="14" fillId="2" borderId="21" xfId="2" applyNumberFormat="1" applyFont="1" applyFill="1" applyBorder="1" applyAlignment="1">
      <alignment horizontal="center" vertical="center"/>
    </xf>
    <xf numFmtId="10" fontId="14" fillId="2" borderId="4" xfId="2" applyNumberFormat="1" applyFont="1" applyFill="1" applyBorder="1" applyAlignment="1">
      <alignment horizontal="center" vertical="center"/>
    </xf>
    <xf numFmtId="10" fontId="14" fillId="2" borderId="0" xfId="2" applyNumberFormat="1" applyFont="1" applyFill="1" applyBorder="1" applyAlignment="1">
      <alignment horizontal="center" vertical="center"/>
    </xf>
    <xf numFmtId="10" fontId="14" fillId="2" borderId="4" xfId="8" applyNumberFormat="1" applyFont="1" applyFill="1" applyBorder="1" applyAlignment="1">
      <alignment horizontal="center" vertical="top" wrapText="1"/>
    </xf>
    <xf numFmtId="10" fontId="14" fillId="2" borderId="0" xfId="8" applyNumberFormat="1" applyFont="1" applyFill="1" applyBorder="1" applyAlignment="1">
      <alignment horizontal="center" vertical="top" wrapText="1"/>
    </xf>
    <xf numFmtId="10" fontId="14" fillId="2" borderId="5" xfId="8" applyNumberFormat="1" applyFont="1" applyFill="1" applyBorder="1" applyAlignment="1">
      <alignment horizontal="center" vertical="top" wrapText="1"/>
    </xf>
    <xf numFmtId="10" fontId="14" fillId="2" borderId="0" xfId="8" applyNumberFormat="1" applyFont="1" applyFill="1" applyBorder="1" applyAlignment="1">
      <alignment horizontal="center" vertical="center" wrapText="1"/>
    </xf>
    <xf numFmtId="10" fontId="35" fillId="2" borderId="4" xfId="8" applyNumberFormat="1" applyFont="1" applyFill="1" applyBorder="1" applyAlignment="1">
      <alignment horizontal="left" vertical="top" wrapText="1"/>
    </xf>
    <xf numFmtId="10" fontId="36" fillId="2" borderId="0" xfId="8" applyNumberFormat="1" applyFont="1" applyFill="1" applyBorder="1" applyAlignment="1">
      <alignment horizontal="center" vertical="top" wrapText="1"/>
    </xf>
    <xf numFmtId="10" fontId="36" fillId="2" borderId="5" xfId="8" applyNumberFormat="1" applyFont="1" applyFill="1" applyBorder="1" applyAlignment="1">
      <alignment horizontal="center" vertical="top" wrapText="1"/>
    </xf>
    <xf numFmtId="0" fontId="37" fillId="2" borderId="4" xfId="4" applyFont="1" applyFill="1" applyBorder="1" applyAlignment="1">
      <alignment horizontal="left" vertical="center" wrapText="1"/>
    </xf>
    <xf numFmtId="0" fontId="37" fillId="2" borderId="5" xfId="4" applyFont="1" applyFill="1" applyBorder="1" applyAlignment="1">
      <alignment horizontal="left" vertical="center" wrapText="1"/>
    </xf>
    <xf numFmtId="0" fontId="4" fillId="2" borderId="4" xfId="4" applyFont="1" applyFill="1" applyBorder="1" applyAlignment="1">
      <alignment horizontal="left" wrapText="1"/>
    </xf>
    <xf numFmtId="0" fontId="4" fillId="2" borderId="5" xfId="4" applyFont="1" applyFill="1" applyBorder="1" applyAlignment="1">
      <alignment horizontal="left" wrapText="1"/>
    </xf>
    <xf numFmtId="0" fontId="10" fillId="4" borderId="1" xfId="5" applyFont="1" applyFill="1" applyBorder="1" applyAlignment="1">
      <alignment horizontal="left"/>
    </xf>
    <xf numFmtId="0" fontId="10" fillId="4" borderId="2" xfId="5" applyFont="1" applyFill="1" applyBorder="1" applyAlignment="1">
      <alignment horizontal="left"/>
    </xf>
    <xf numFmtId="0" fontId="10" fillId="4" borderId="3" xfId="5" applyFont="1" applyFill="1" applyBorder="1" applyAlignment="1">
      <alignment horizontal="left"/>
    </xf>
    <xf numFmtId="0" fontId="4" fillId="6" borderId="17" xfId="5" applyFont="1" applyFill="1" applyBorder="1"/>
    <xf numFmtId="0" fontId="4" fillId="6" borderId="18" xfId="5" applyFont="1" applyFill="1" applyBorder="1"/>
    <xf numFmtId="0" fontId="4" fillId="2" borderId="22" xfId="5" applyFont="1" applyFill="1" applyBorder="1"/>
    <xf numFmtId="0" fontId="4" fillId="6" borderId="4" xfId="5" applyFont="1" applyFill="1" applyBorder="1"/>
    <xf numFmtId="167" fontId="4" fillId="2" borderId="44" xfId="7" applyNumberFormat="1" applyFont="1" applyFill="1" applyBorder="1"/>
    <xf numFmtId="0" fontId="4" fillId="6" borderId="6" xfId="5" applyFont="1" applyFill="1" applyBorder="1" applyAlignment="1">
      <alignment vertical="center"/>
    </xf>
    <xf numFmtId="0" fontId="4" fillId="6" borderId="7" xfId="5" applyFont="1" applyFill="1" applyBorder="1" applyAlignment="1">
      <alignment vertical="center"/>
    </xf>
    <xf numFmtId="0" fontId="4" fillId="0" borderId="45" xfId="5" applyFont="1" applyBorder="1" applyAlignment="1">
      <alignment horizontal="right" vertical="center" wrapText="1"/>
    </xf>
    <xf numFmtId="0" fontId="6" fillId="3" borderId="4" xfId="5" applyFill="1" applyBorder="1" applyAlignment="1">
      <alignment horizontal="left" wrapText="1"/>
    </xf>
    <xf numFmtId="0" fontId="6" fillId="3" borderId="5" xfId="5" applyFill="1" applyBorder="1" applyAlignment="1">
      <alignment horizontal="left" wrapText="1"/>
    </xf>
    <xf numFmtId="0" fontId="13" fillId="5" borderId="1" xfId="4" applyFont="1" applyFill="1" applyBorder="1" applyAlignment="1">
      <alignment horizontal="center" vertical="top" wrapText="1"/>
    </xf>
    <xf numFmtId="0" fontId="13" fillId="5" borderId="2" xfId="4" applyFont="1" applyFill="1" applyBorder="1" applyAlignment="1">
      <alignment horizontal="center" vertical="top" wrapText="1"/>
    </xf>
    <xf numFmtId="0" fontId="13" fillId="5" borderId="3" xfId="4" applyFont="1" applyFill="1" applyBorder="1" applyAlignment="1">
      <alignment horizontal="center" vertical="top" wrapText="1"/>
    </xf>
    <xf numFmtId="0" fontId="12" fillId="2" borderId="17" xfId="4" applyFont="1" applyFill="1" applyBorder="1" applyAlignment="1">
      <alignment vertical="top" wrapText="1"/>
    </xf>
    <xf numFmtId="0" fontId="12" fillId="2" borderId="18" xfId="4" applyFont="1" applyFill="1" applyBorder="1" applyAlignment="1">
      <alignment vertical="top" wrapText="1"/>
    </xf>
    <xf numFmtId="0" fontId="14" fillId="2" borderId="1" xfId="4" applyFont="1" applyFill="1" applyBorder="1" applyAlignment="1">
      <alignment vertical="top" wrapText="1"/>
    </xf>
    <xf numFmtId="0" fontId="14" fillId="2" borderId="2" xfId="4" applyFont="1" applyFill="1" applyBorder="1" applyAlignment="1">
      <alignment vertical="top" wrapText="1"/>
    </xf>
    <xf numFmtId="0" fontId="14" fillId="2" borderId="3" xfId="4" applyFont="1" applyFill="1" applyBorder="1" applyAlignment="1">
      <alignment vertical="top" wrapText="1"/>
    </xf>
    <xf numFmtId="172" fontId="14" fillId="2" borderId="21" xfId="9" applyFont="1" applyFill="1" applyBorder="1" applyAlignment="1">
      <alignment horizontal="center"/>
    </xf>
    <xf numFmtId="0" fontId="4" fillId="2" borderId="4" xfId="4" applyFont="1" applyFill="1" applyBorder="1" applyAlignment="1">
      <alignment horizontal="left" vertical="top"/>
    </xf>
    <xf numFmtId="175" fontId="4" fillId="2" borderId="33" xfId="9" applyNumberFormat="1" applyFont="1" applyFill="1" applyBorder="1"/>
    <xf numFmtId="175" fontId="4" fillId="2" borderId="44" xfId="9" applyNumberFormat="1" applyFont="1" applyFill="1" applyBorder="1"/>
    <xf numFmtId="0" fontId="25" fillId="2" borderId="4" xfId="4" applyFont="1" applyFill="1" applyBorder="1" applyAlignment="1">
      <alignment horizontal="left" vertical="top"/>
    </xf>
    <xf numFmtId="175" fontId="25" fillId="3" borderId="44" xfId="9" applyNumberFormat="1" applyFont="1" applyFill="1" applyBorder="1"/>
    <xf numFmtId="175" fontId="25" fillId="2" borderId="44" xfId="9" applyNumberFormat="1" applyFont="1" applyFill="1" applyBorder="1"/>
    <xf numFmtId="175" fontId="12" fillId="2" borderId="33" xfId="9" applyNumberFormat="1" applyFont="1" applyFill="1" applyBorder="1"/>
    <xf numFmtId="0" fontId="25" fillId="2" borderId="6" xfId="4" applyFont="1" applyFill="1" applyBorder="1" applyAlignment="1">
      <alignment horizontal="center" vertical="top" wrapText="1"/>
    </xf>
    <xf numFmtId="0" fontId="25" fillId="2" borderId="7" xfId="4" applyFont="1" applyFill="1" applyBorder="1" applyAlignment="1">
      <alignment horizontal="center" vertical="top" wrapText="1"/>
    </xf>
    <xf numFmtId="0" fontId="25" fillId="2" borderId="8" xfId="4" applyFont="1" applyFill="1" applyBorder="1"/>
    <xf numFmtId="43" fontId="25" fillId="2" borderId="45" xfId="7" applyFont="1" applyFill="1" applyBorder="1"/>
    <xf numFmtId="164" fontId="25" fillId="2" borderId="0" xfId="9" applyNumberFormat="1" applyFont="1" applyFill="1" applyBorder="1"/>
    <xf numFmtId="0" fontId="25" fillId="2" borderId="4" xfId="4" applyFont="1" applyFill="1" applyBorder="1" applyAlignment="1">
      <alignment horizontal="center" vertical="top" wrapText="1"/>
    </xf>
    <xf numFmtId="43" fontId="25" fillId="2" borderId="0" xfId="7" applyFont="1" applyFill="1" applyBorder="1"/>
    <xf numFmtId="0" fontId="14" fillId="6" borderId="1" xfId="4" applyFont="1" applyFill="1" applyBorder="1" applyAlignment="1">
      <alignment horizontal="left" vertical="center" wrapText="1"/>
    </xf>
    <xf numFmtId="0" fontId="14" fillId="6" borderId="2" xfId="4" applyFont="1" applyFill="1" applyBorder="1" applyAlignment="1">
      <alignment horizontal="left" vertical="center" wrapText="1"/>
    </xf>
    <xf numFmtId="172" fontId="12" fillId="6" borderId="21" xfId="9" applyFont="1" applyFill="1" applyBorder="1" applyAlignment="1">
      <alignment horizontal="right" vertical="center"/>
    </xf>
    <xf numFmtId="0" fontId="12" fillId="6" borderId="21" xfId="4" applyFont="1" applyFill="1" applyBorder="1" applyAlignment="1">
      <alignment horizontal="right" vertical="center"/>
    </xf>
    <xf numFmtId="164" fontId="12" fillId="6" borderId="21" xfId="4" applyNumberFormat="1" applyFont="1" applyFill="1" applyBorder="1" applyAlignment="1">
      <alignment horizontal="right" vertical="center"/>
    </xf>
    <xf numFmtId="0" fontId="14" fillId="2" borderId="4" xfId="4" applyFont="1" applyFill="1" applyBorder="1" applyAlignment="1">
      <alignment horizontal="left" vertical="center" wrapText="1"/>
    </xf>
    <xf numFmtId="172" fontId="12" fillId="2" borderId="44" xfId="9" applyFont="1" applyFill="1" applyBorder="1" applyAlignment="1">
      <alignment horizontal="center" vertical="center"/>
    </xf>
    <xf numFmtId="0" fontId="12" fillId="2" borderId="22" xfId="4" applyFont="1" applyFill="1" applyBorder="1" applyAlignment="1">
      <alignment horizontal="center" vertical="center"/>
    </xf>
    <xf numFmtId="164" fontId="12" fillId="2" borderId="22" xfId="4" applyNumberFormat="1" applyFont="1" applyFill="1" applyBorder="1" applyAlignment="1">
      <alignment horizontal="center" vertical="center"/>
    </xf>
    <xf numFmtId="0" fontId="25" fillId="2" borderId="4" xfId="4" applyFont="1" applyFill="1" applyBorder="1" applyAlignment="1">
      <alignment horizontal="left" vertical="top" wrapText="1"/>
    </xf>
    <xf numFmtId="175" fontId="4" fillId="2" borderId="44" xfId="9" applyNumberFormat="1" applyFont="1" applyFill="1" applyBorder="1" applyAlignment="1"/>
    <xf numFmtId="43" fontId="25" fillId="2" borderId="44" xfId="7" applyFont="1" applyFill="1" applyBorder="1"/>
    <xf numFmtId="175" fontId="25" fillId="2" borderId="44" xfId="4" applyNumberFormat="1" applyFont="1" applyFill="1" applyBorder="1"/>
    <xf numFmtId="0" fontId="25" fillId="2" borderId="4" xfId="4" applyFont="1" applyFill="1" applyBorder="1" applyAlignment="1">
      <alignment horizontal="left" vertical="top" wrapText="1" indent="1"/>
    </xf>
    <xf numFmtId="175" fontId="25" fillId="2" borderId="44" xfId="9" applyNumberFormat="1" applyFont="1" applyFill="1" applyBorder="1" applyAlignment="1"/>
    <xf numFmtId="175" fontId="4" fillId="2" borderId="44" xfId="4" applyNumberFormat="1" applyFont="1" applyFill="1" applyBorder="1"/>
    <xf numFmtId="175" fontId="14" fillId="2" borderId="33" xfId="9" applyNumberFormat="1" applyFont="1" applyFill="1" applyBorder="1" applyAlignment="1"/>
    <xf numFmtId="175" fontId="12" fillId="2" borderId="33" xfId="9" applyNumberFormat="1" applyFont="1" applyFill="1" applyBorder="1" applyAlignment="1"/>
    <xf numFmtId="175" fontId="12" fillId="2" borderId="33" xfId="4" applyNumberFormat="1" applyFont="1" applyFill="1" applyBorder="1"/>
    <xf numFmtId="0" fontId="12" fillId="2" borderId="4" xfId="4" applyFont="1" applyFill="1" applyBorder="1" applyAlignment="1">
      <alignment horizontal="left" vertical="top" wrapText="1"/>
    </xf>
    <xf numFmtId="175" fontId="12" fillId="2" borderId="44" xfId="9" applyNumberFormat="1" applyFont="1" applyFill="1" applyBorder="1" applyAlignment="1"/>
    <xf numFmtId="175" fontId="12" fillId="2" borderId="44" xfId="4" applyNumberFormat="1" applyFont="1" applyFill="1" applyBorder="1"/>
    <xf numFmtId="175" fontId="25" fillId="2" borderId="5" xfId="4" applyNumberFormat="1" applyFont="1" applyFill="1" applyBorder="1" applyAlignment="1">
      <alignment horizontal="center"/>
    </xf>
    <xf numFmtId="0" fontId="25" fillId="2" borderId="45" xfId="4" applyFont="1" applyFill="1" applyBorder="1"/>
    <xf numFmtId="164" fontId="25" fillId="2" borderId="45" xfId="4" applyNumberFormat="1" applyFont="1" applyFill="1" applyBorder="1"/>
    <xf numFmtId="0" fontId="25" fillId="2" borderId="6" xfId="4" applyFont="1" applyFill="1" applyBorder="1" applyAlignment="1">
      <alignment vertical="top" wrapText="1"/>
    </xf>
    <xf numFmtId="0" fontId="25" fillId="2" borderId="7" xfId="4" applyFont="1" applyFill="1" applyBorder="1" applyAlignment="1">
      <alignment vertical="top" wrapText="1"/>
    </xf>
    <xf numFmtId="0" fontId="25" fillId="2" borderId="17" xfId="4" applyFont="1" applyFill="1" applyBorder="1" applyAlignment="1">
      <alignment vertical="top" wrapText="1"/>
    </xf>
    <xf numFmtId="0" fontId="25" fillId="2" borderId="18" xfId="4" applyFont="1" applyFill="1" applyBorder="1" applyAlignment="1">
      <alignment vertical="top" wrapText="1"/>
    </xf>
    <xf numFmtId="0" fontId="12" fillId="2" borderId="7" xfId="4" applyFont="1" applyFill="1" applyBorder="1" applyAlignment="1">
      <alignment vertical="top" wrapText="1"/>
    </xf>
    <xf numFmtId="0" fontId="13" fillId="5" borderId="1" xfId="5" applyFont="1" applyFill="1" applyBorder="1" applyAlignment="1">
      <alignment horizontal="center"/>
    </xf>
    <xf numFmtId="0" fontId="13" fillId="5" borderId="2" xfId="5" applyFont="1" applyFill="1" applyBorder="1" applyAlignment="1">
      <alignment horizontal="center"/>
    </xf>
    <xf numFmtId="0" fontId="13" fillId="5" borderId="3" xfId="5" applyFont="1" applyFill="1" applyBorder="1" applyAlignment="1">
      <alignment horizontal="center"/>
    </xf>
    <xf numFmtId="0" fontId="25" fillId="2" borderId="5" xfId="4" applyFont="1" applyFill="1" applyBorder="1" applyAlignment="1">
      <alignment horizontal="left" vertical="top" wrapText="1"/>
    </xf>
    <xf numFmtId="0" fontId="10" fillId="7" borderId="34" xfId="5" applyFont="1" applyFill="1" applyBorder="1" applyAlignment="1">
      <alignment horizontal="center" vertical="center" wrapText="1"/>
    </xf>
    <xf numFmtId="0" fontId="29" fillId="7" borderId="35" xfId="4" applyFont="1" applyFill="1" applyBorder="1" applyAlignment="1">
      <alignment horizontal="center" vertical="center" wrapText="1"/>
    </xf>
    <xf numFmtId="0" fontId="29" fillId="7" borderId="35" xfId="4" applyFont="1" applyFill="1" applyBorder="1" applyAlignment="1">
      <alignment horizontal="center" vertical="center" wrapText="1"/>
    </xf>
    <xf numFmtId="164" fontId="29" fillId="7" borderId="35" xfId="4" applyNumberFormat="1" applyFont="1" applyFill="1" applyBorder="1" applyAlignment="1">
      <alignment horizontal="center" vertical="center" wrapText="1"/>
    </xf>
    <xf numFmtId="0" fontId="29" fillId="7" borderId="36" xfId="4" applyFont="1" applyFill="1" applyBorder="1" applyAlignment="1">
      <alignment horizontal="center" vertical="center" wrapText="1"/>
    </xf>
    <xf numFmtId="0" fontId="4" fillId="9" borderId="34" xfId="4" applyFont="1" applyFill="1" applyBorder="1" applyAlignment="1">
      <alignment horizontal="left" vertical="top" wrapText="1"/>
    </xf>
    <xf numFmtId="0" fontId="4" fillId="2" borderId="35" xfId="4" applyFont="1" applyFill="1" applyBorder="1" applyAlignment="1">
      <alignment horizontal="left" vertical="top" wrapText="1"/>
    </xf>
    <xf numFmtId="0" fontId="4" fillId="2" borderId="35" xfId="4" applyFont="1" applyFill="1" applyBorder="1" applyAlignment="1">
      <alignment horizontal="right" vertical="top" wrapText="1"/>
    </xf>
    <xf numFmtId="164" fontId="4" fillId="2" borderId="35" xfId="9" applyNumberFormat="1" applyFont="1" applyFill="1" applyBorder="1" applyAlignment="1">
      <alignment horizontal="right" vertical="top"/>
    </xf>
    <xf numFmtId="0" fontId="25" fillId="10" borderId="36" xfId="4" applyFont="1" applyFill="1" applyBorder="1" applyAlignment="1">
      <alignment horizontal="center" vertical="top"/>
    </xf>
    <xf numFmtId="0" fontId="4" fillId="9" borderId="34" xfId="12" applyFont="1" applyFill="1" applyBorder="1" applyAlignment="1">
      <alignment horizontal="left" vertical="top" wrapText="1"/>
    </xf>
    <xf numFmtId="0" fontId="4" fillId="2" borderId="35" xfId="12" applyFont="1" applyFill="1" applyBorder="1" applyAlignment="1">
      <alignment horizontal="left" vertical="top" wrapText="1"/>
    </xf>
    <xf numFmtId="0" fontId="4" fillId="2" borderId="35" xfId="12" applyFont="1" applyFill="1" applyBorder="1" applyAlignment="1">
      <alignment horizontal="right" vertical="top" wrapText="1"/>
    </xf>
    <xf numFmtId="0" fontId="5" fillId="3" borderId="0" xfId="4" applyFont="1" applyFill="1" applyAlignment="1">
      <alignment vertical="top" wrapText="1"/>
    </xf>
    <xf numFmtId="0" fontId="4" fillId="2" borderId="35" xfId="4" applyFont="1" applyFill="1" applyBorder="1" applyAlignment="1">
      <alignment horizontal="left" vertical="top"/>
    </xf>
    <xf numFmtId="164" fontId="4" fillId="2" borderId="35" xfId="4" applyNumberFormat="1" applyFont="1" applyFill="1" applyBorder="1" applyAlignment="1">
      <alignment horizontal="right" vertical="top"/>
    </xf>
    <xf numFmtId="164" fontId="4" fillId="2" borderId="35" xfId="4" applyNumberFormat="1" applyFont="1" applyFill="1" applyBorder="1" applyAlignment="1">
      <alignment horizontal="right" vertical="top" wrapText="1"/>
    </xf>
    <xf numFmtId="0" fontId="12" fillId="9" borderId="34" xfId="4" applyFont="1" applyFill="1" applyBorder="1" applyAlignment="1">
      <alignment vertical="center" wrapText="1"/>
    </xf>
    <xf numFmtId="0" fontId="25" fillId="2" borderId="35" xfId="4" applyFont="1" applyFill="1" applyBorder="1" applyAlignment="1">
      <alignment horizontal="left" vertical="center" wrapText="1"/>
    </xf>
    <xf numFmtId="171" fontId="25" fillId="2" borderId="35" xfId="8" applyNumberFormat="1" applyFont="1" applyFill="1" applyBorder="1" applyAlignment="1">
      <alignment horizontal="right" vertical="center" wrapText="1"/>
    </xf>
    <xf numFmtId="171" fontId="25" fillId="3" borderId="35" xfId="4" applyNumberFormat="1" applyFont="1" applyFill="1" applyBorder="1" applyAlignment="1">
      <alignment horizontal="right" vertical="center"/>
    </xf>
    <xf numFmtId="0" fontId="25" fillId="10" borderId="36" xfId="4" applyFont="1" applyFill="1" applyBorder="1" applyAlignment="1">
      <alignment horizontal="center" vertical="center"/>
    </xf>
    <xf numFmtId="10" fontId="5" fillId="3" borderId="0" xfId="2" applyNumberFormat="1" applyFont="1" applyFill="1"/>
    <xf numFmtId="171" fontId="4" fillId="3" borderId="35" xfId="2" applyNumberFormat="1" applyFont="1" applyFill="1" applyBorder="1" applyAlignment="1">
      <alignment vertical="center"/>
    </xf>
    <xf numFmtId="0" fontId="4" fillId="10" borderId="36" xfId="4" applyFont="1" applyFill="1" applyBorder="1" applyAlignment="1">
      <alignment horizontal="center" vertical="center"/>
    </xf>
    <xf numFmtId="171" fontId="25" fillId="3" borderId="35" xfId="8" applyNumberFormat="1" applyFont="1" applyFill="1" applyBorder="1" applyAlignment="1">
      <alignment horizontal="right" vertical="center"/>
    </xf>
    <xf numFmtId="171" fontId="25" fillId="0" borderId="35" xfId="8" applyNumberFormat="1" applyFont="1" applyFill="1" applyBorder="1" applyAlignment="1">
      <alignment horizontal="right" vertical="center"/>
    </xf>
    <xf numFmtId="10" fontId="25" fillId="2" borderId="35" xfId="8" applyNumberFormat="1" applyFont="1" applyFill="1" applyBorder="1" applyAlignment="1">
      <alignment horizontal="right" vertical="center" wrapText="1"/>
    </xf>
    <xf numFmtId="10" fontId="25" fillId="0" borderId="35" xfId="8" applyNumberFormat="1" applyFont="1" applyFill="1" applyBorder="1" applyAlignment="1">
      <alignment horizontal="right" vertical="center"/>
    </xf>
    <xf numFmtId="0" fontId="25" fillId="2" borderId="35" xfId="4" applyFont="1" applyFill="1" applyBorder="1" applyAlignment="1">
      <alignment vertical="center" wrapText="1"/>
    </xf>
    <xf numFmtId="167" fontId="25" fillId="2" borderId="35" xfId="7" applyNumberFormat="1" applyFont="1" applyFill="1" applyBorder="1" applyAlignment="1">
      <alignment horizontal="right" vertical="center" wrapText="1"/>
    </xf>
    <xf numFmtId="170" fontId="25" fillId="0" borderId="35" xfId="1" applyNumberFormat="1" applyFont="1" applyFill="1" applyBorder="1" applyAlignment="1">
      <alignment horizontal="right" vertical="center"/>
    </xf>
    <xf numFmtId="181" fontId="5" fillId="3" borderId="0" xfId="1" applyNumberFormat="1" applyFont="1" applyFill="1"/>
    <xf numFmtId="0" fontId="4" fillId="2" borderId="6" xfId="4" applyFont="1" applyFill="1" applyBorder="1" applyAlignment="1">
      <alignment horizontal="left" wrapText="1"/>
    </xf>
    <xf numFmtId="10" fontId="25" fillId="2" borderId="7" xfId="8" applyNumberFormat="1" applyFont="1" applyFill="1" applyBorder="1" applyAlignment="1">
      <alignment horizontal="right" vertical="top" wrapText="1"/>
    </xf>
    <xf numFmtId="10" fontId="25" fillId="2" borderId="7" xfId="8" applyNumberFormat="1" applyFont="1" applyFill="1" applyBorder="1" applyAlignment="1">
      <alignment horizontal="right" vertical="top"/>
    </xf>
    <xf numFmtId="0" fontId="25" fillId="2" borderId="8" xfId="4" applyFont="1" applyFill="1" applyBorder="1" applyAlignment="1">
      <alignment horizontal="center" vertical="top"/>
    </xf>
    <xf numFmtId="0" fontId="14" fillId="11" borderId="1" xfId="13" applyFont="1" applyFill="1" applyBorder="1" applyAlignment="1">
      <alignment horizontal="center" vertical="center" wrapText="1"/>
    </xf>
    <xf numFmtId="0" fontId="14" fillId="11" borderId="21" xfId="13" applyFont="1" applyFill="1" applyBorder="1" applyAlignment="1">
      <alignment horizontal="center" vertical="center" wrapText="1"/>
    </xf>
    <xf numFmtId="0" fontId="39" fillId="2" borderId="5" xfId="4" applyFont="1" applyFill="1" applyBorder="1" applyAlignment="1">
      <alignment horizontal="center" vertical="center" wrapText="1"/>
    </xf>
    <xf numFmtId="0" fontId="4" fillId="2" borderId="44" xfId="4" applyFont="1" applyFill="1" applyBorder="1"/>
    <xf numFmtId="171" fontId="25" fillId="2" borderId="44" xfId="2" applyNumberFormat="1" applyFont="1" applyFill="1" applyBorder="1" applyAlignment="1">
      <alignment vertical="top" wrapText="1"/>
    </xf>
    <xf numFmtId="167" fontId="25" fillId="2" borderId="44" xfId="7" applyNumberFormat="1" applyFont="1" applyFill="1" applyBorder="1" applyAlignment="1">
      <alignment vertical="top" wrapText="1"/>
    </xf>
    <xf numFmtId="9" fontId="5" fillId="3" borderId="0" xfId="4" applyNumberFormat="1" applyFont="1" applyFill="1"/>
    <xf numFmtId="2" fontId="38" fillId="9" borderId="1" xfId="13" applyNumberFormat="1" applyFont="1" applyFill="1" applyBorder="1" applyAlignment="1">
      <alignment vertical="center"/>
    </xf>
    <xf numFmtId="167" fontId="38" fillId="9" borderId="21" xfId="14" applyNumberFormat="1" applyFont="1" applyFill="1" applyBorder="1" applyAlignment="1">
      <alignment horizontal="right" vertical="center"/>
    </xf>
    <xf numFmtId="10" fontId="38" fillId="9" borderId="21" xfId="11" applyNumberFormat="1" applyFont="1" applyFill="1" applyBorder="1" applyAlignment="1">
      <alignment horizontal="right" vertical="center"/>
    </xf>
    <xf numFmtId="3" fontId="38" fillId="9" borderId="21" xfId="13" applyNumberFormat="1" applyFont="1" applyFill="1" applyBorder="1" applyAlignment="1">
      <alignment horizontal="right" vertical="center"/>
    </xf>
    <xf numFmtId="10" fontId="38" fillId="9" borderId="21" xfId="13" applyNumberFormat="1" applyFont="1" applyFill="1" applyBorder="1" applyAlignment="1">
      <alignment horizontal="right" vertical="center"/>
    </xf>
    <xf numFmtId="0" fontId="12" fillId="6" borderId="21" xfId="4" applyFont="1" applyFill="1" applyBorder="1" applyAlignment="1">
      <alignment horizontal="center" vertical="center" wrapText="1"/>
    </xf>
    <xf numFmtId="167" fontId="4" fillId="2" borderId="44" xfId="4" applyNumberFormat="1" applyFont="1" applyFill="1" applyBorder="1"/>
    <xf numFmtId="171" fontId="25" fillId="2" borderId="44" xfId="2" applyNumberFormat="1" applyFont="1" applyFill="1" applyBorder="1" applyAlignment="1">
      <alignment wrapText="1"/>
    </xf>
    <xf numFmtId="167" fontId="25" fillId="2" borderId="44" xfId="7" applyNumberFormat="1" applyFont="1" applyFill="1" applyBorder="1" applyAlignment="1">
      <alignment wrapText="1"/>
    </xf>
    <xf numFmtId="0" fontId="4" fillId="2" borderId="45" xfId="4" applyFont="1" applyFill="1" applyBorder="1"/>
    <xf numFmtId="1" fontId="4" fillId="2" borderId="44" xfId="4" applyNumberFormat="1" applyFont="1" applyFill="1" applyBorder="1"/>
    <xf numFmtId="2" fontId="38" fillId="9" borderId="21" xfId="13" applyNumberFormat="1" applyFont="1" applyFill="1" applyBorder="1" applyAlignment="1">
      <alignment vertical="center"/>
    </xf>
    <xf numFmtId="170" fontId="4" fillId="2" borderId="44" xfId="1" applyNumberFormat="1" applyFont="1" applyFill="1" applyBorder="1"/>
    <xf numFmtId="170" fontId="25" fillId="2" borderId="44" xfId="1" applyNumberFormat="1" applyFont="1" applyFill="1" applyBorder="1" applyAlignment="1">
      <alignment vertical="top" wrapText="1"/>
    </xf>
    <xf numFmtId="164" fontId="12" fillId="2" borderId="7" xfId="4" applyNumberFormat="1" applyFont="1" applyFill="1" applyBorder="1" applyAlignment="1">
      <alignment vertical="top" wrapText="1"/>
    </xf>
    <xf numFmtId="0" fontId="4" fillId="0" borderId="0" xfId="4" applyFont="1"/>
    <xf numFmtId="164" fontId="12" fillId="6" borderId="21" xfId="4" applyNumberFormat="1" applyFont="1" applyFill="1" applyBorder="1" applyAlignment="1">
      <alignment horizontal="center" vertical="center" wrapText="1"/>
    </xf>
    <xf numFmtId="0" fontId="4" fillId="2" borderId="5" xfId="4" applyFont="1" applyFill="1" applyBorder="1" applyAlignment="1">
      <alignment horizontal="center" vertical="top" wrapText="1"/>
    </xf>
    <xf numFmtId="0" fontId="25" fillId="3" borderId="44" xfId="4" applyFont="1" applyFill="1" applyBorder="1" applyAlignment="1">
      <alignment horizontal="left" vertical="top" wrapText="1"/>
    </xf>
    <xf numFmtId="3" fontId="25" fillId="3" borderId="44" xfId="4" applyNumberFormat="1" applyFont="1" applyFill="1" applyBorder="1" applyAlignment="1">
      <alignment horizontal="right" vertical="center"/>
    </xf>
    <xf numFmtId="167" fontId="25" fillId="3" borderId="44" xfId="7" applyNumberFormat="1" applyFont="1" applyFill="1" applyBorder="1" applyAlignment="1">
      <alignment horizontal="right" vertical="center"/>
    </xf>
    <xf numFmtId="182" fontId="5" fillId="3" borderId="0" xfId="4" applyNumberFormat="1" applyFont="1" applyFill="1"/>
    <xf numFmtId="0" fontId="4" fillId="0" borderId="5" xfId="4" applyFont="1" applyBorder="1" applyAlignment="1">
      <alignment horizontal="center" vertical="top" wrapText="1"/>
    </xf>
    <xf numFmtId="0" fontId="12" fillId="6" borderId="3" xfId="4" applyFont="1" applyFill="1" applyBorder="1" applyAlignment="1">
      <alignment horizontal="center" vertical="center" wrapText="1"/>
    </xf>
    <xf numFmtId="167" fontId="4" fillId="3" borderId="44" xfId="14" applyNumberFormat="1" applyFont="1" applyFill="1" applyBorder="1"/>
    <xf numFmtId="171" fontId="40" fillId="3" borderId="0" xfId="2" applyNumberFormat="1" applyFont="1" applyFill="1" applyBorder="1" applyAlignment="1">
      <alignment vertical="center"/>
    </xf>
    <xf numFmtId="3" fontId="40" fillId="3" borderId="44" xfId="13" applyNumberFormat="1" applyFont="1" applyFill="1" applyBorder="1" applyAlignment="1">
      <alignment horizontal="right" vertical="center"/>
    </xf>
    <xf numFmtId="171" fontId="40" fillId="3" borderId="5" xfId="2" applyNumberFormat="1" applyFont="1" applyFill="1" applyBorder="1" applyAlignment="1">
      <alignment vertical="center"/>
    </xf>
    <xf numFmtId="10" fontId="23" fillId="3" borderId="0" xfId="4" applyNumberFormat="1" applyFont="1" applyFill="1"/>
    <xf numFmtId="171" fontId="38" fillId="9" borderId="21" xfId="2" applyNumberFormat="1" applyFont="1" applyFill="1" applyBorder="1" applyAlignment="1">
      <alignment horizontal="right" vertical="center"/>
    </xf>
    <xf numFmtId="171" fontId="38" fillId="9" borderId="3" xfId="2" applyNumberFormat="1" applyFont="1" applyFill="1" applyBorder="1" applyAlignment="1">
      <alignment horizontal="right" vertical="center"/>
    </xf>
    <xf numFmtId="0" fontId="41" fillId="3" borderId="4" xfId="4" applyFont="1" applyFill="1" applyBorder="1"/>
    <xf numFmtId="43" fontId="42" fillId="3" borderId="0" xfId="7" applyFont="1" applyFill="1" applyBorder="1"/>
    <xf numFmtId="164" fontId="4" fillId="2" borderId="5" xfId="4" applyNumberFormat="1" applyFont="1" applyFill="1" applyBorder="1"/>
    <xf numFmtId="0" fontId="5" fillId="3" borderId="0" xfId="4" applyFont="1" applyFill="1" applyAlignment="1">
      <alignment horizontal="center"/>
    </xf>
    <xf numFmtId="0" fontId="26" fillId="12" borderId="4" xfId="4" applyFont="1" applyFill="1" applyBorder="1"/>
    <xf numFmtId="43" fontId="25" fillId="12" borderId="0" xfId="7" applyFont="1" applyFill="1" applyBorder="1"/>
    <xf numFmtId="170" fontId="14" fillId="12" borderId="5" xfId="1" applyNumberFormat="1" applyFont="1" applyFill="1" applyBorder="1"/>
    <xf numFmtId="170" fontId="5" fillId="3" borderId="0" xfId="4" applyNumberFormat="1" applyFont="1" applyFill="1" applyAlignment="1">
      <alignment horizontal="center"/>
    </xf>
    <xf numFmtId="0" fontId="26" fillId="3" borderId="4" xfId="4" applyFont="1" applyFill="1" applyBorder="1"/>
    <xf numFmtId="43" fontId="25" fillId="3" borderId="0" xfId="7" applyFont="1" applyFill="1" applyBorder="1"/>
    <xf numFmtId="0" fontId="12" fillId="3" borderId="4" xfId="4" applyFont="1" applyFill="1" applyBorder="1"/>
    <xf numFmtId="170" fontId="14" fillId="2" borderId="5" xfId="1" applyNumberFormat="1" applyFont="1" applyFill="1" applyBorder="1"/>
    <xf numFmtId="0" fontId="25" fillId="3" borderId="4" xfId="4" applyFont="1" applyFill="1" applyBorder="1"/>
    <xf numFmtId="170" fontId="4" fillId="2" borderId="46" xfId="1" applyNumberFormat="1" applyFont="1" applyFill="1" applyBorder="1"/>
    <xf numFmtId="170" fontId="4" fillId="2" borderId="5" xfId="1" applyNumberFormat="1" applyFont="1" applyFill="1" applyBorder="1"/>
    <xf numFmtId="170" fontId="4" fillId="2" borderId="41" xfId="1" applyNumberFormat="1" applyFont="1" applyFill="1" applyBorder="1"/>
    <xf numFmtId="170" fontId="4" fillId="2" borderId="47" xfId="1" applyNumberFormat="1" applyFont="1" applyFill="1" applyBorder="1"/>
    <xf numFmtId="0" fontId="26" fillId="3" borderId="4" xfId="4" applyFont="1" applyFill="1" applyBorder="1" applyAlignment="1">
      <alignment horizontal="justify"/>
    </xf>
    <xf numFmtId="43" fontId="25" fillId="3" borderId="0" xfId="7" applyFont="1" applyFill="1" applyBorder="1" applyAlignment="1">
      <alignment horizontal="justify"/>
    </xf>
    <xf numFmtId="0" fontId="25" fillId="3" borderId="4" xfId="4" applyFont="1" applyFill="1" applyBorder="1" applyAlignment="1">
      <alignment horizontal="justify"/>
    </xf>
    <xf numFmtId="0" fontId="12" fillId="3" borderId="4" xfId="4" applyFont="1" applyFill="1" applyBorder="1" applyAlignment="1">
      <alignment horizontal="justify"/>
    </xf>
    <xf numFmtId="0" fontId="25" fillId="3" borderId="4" xfId="4" applyFont="1" applyFill="1" applyBorder="1" applyAlignment="1">
      <alignment horizontal="left"/>
    </xf>
    <xf numFmtId="0" fontId="25" fillId="3" borderId="48" xfId="4" applyFont="1" applyFill="1" applyBorder="1" applyAlignment="1">
      <alignment horizontal="left"/>
    </xf>
    <xf numFmtId="170" fontId="4" fillId="0" borderId="47" xfId="1" applyNumberFormat="1" applyFont="1" applyFill="1" applyBorder="1"/>
    <xf numFmtId="170" fontId="4" fillId="3" borderId="47" xfId="1" applyNumberFormat="1" applyFont="1" applyFill="1" applyBorder="1"/>
    <xf numFmtId="170" fontId="4" fillId="3" borderId="41" xfId="1" applyNumberFormat="1" applyFont="1" applyFill="1" applyBorder="1"/>
    <xf numFmtId="0" fontId="25" fillId="3" borderId="4" xfId="4" applyFont="1" applyFill="1" applyBorder="1" applyAlignment="1">
      <alignment horizontal="justify" vertical="center" wrapText="1"/>
    </xf>
    <xf numFmtId="0" fontId="25" fillId="3" borderId="48" xfId="4" applyFont="1" applyFill="1" applyBorder="1" applyAlignment="1">
      <alignment horizontal="justify" vertical="center" wrapText="1"/>
    </xf>
    <xf numFmtId="170" fontId="4" fillId="3" borderId="35" xfId="1" applyNumberFormat="1" applyFont="1" applyFill="1" applyBorder="1" applyAlignment="1">
      <alignment vertical="center"/>
    </xf>
    <xf numFmtId="170" fontId="4" fillId="2" borderId="5" xfId="1" applyNumberFormat="1" applyFont="1" applyFill="1" applyBorder="1" applyAlignment="1">
      <alignment vertical="center"/>
    </xf>
    <xf numFmtId="0" fontId="5" fillId="3" borderId="0" xfId="4" applyFont="1" applyFill="1" applyAlignment="1">
      <alignment horizontal="center" vertical="center"/>
    </xf>
    <xf numFmtId="170" fontId="4" fillId="3" borderId="46" xfId="1" applyNumberFormat="1" applyFont="1" applyFill="1" applyBorder="1" applyAlignment="1">
      <alignment vertical="center"/>
    </xf>
    <xf numFmtId="170" fontId="4" fillId="3" borderId="41" xfId="1" applyNumberFormat="1" applyFont="1" applyFill="1" applyBorder="1" applyAlignment="1">
      <alignment vertical="center"/>
    </xf>
    <xf numFmtId="0" fontId="12" fillId="3" borderId="4" xfId="4" applyFont="1" applyFill="1" applyBorder="1" applyAlignment="1">
      <alignment horizontal="left"/>
    </xf>
    <xf numFmtId="170" fontId="4" fillId="3" borderId="47" xfId="1" applyNumberFormat="1" applyFont="1" applyFill="1" applyBorder="1" applyAlignment="1">
      <alignment vertical="center"/>
    </xf>
    <xf numFmtId="170" fontId="4" fillId="2" borderId="46" xfId="1" applyNumberFormat="1" applyFont="1" applyFill="1" applyBorder="1" applyAlignment="1">
      <alignment vertical="center"/>
    </xf>
    <xf numFmtId="170" fontId="4" fillId="2" borderId="47" xfId="1" applyNumberFormat="1" applyFont="1" applyFill="1" applyBorder="1" applyAlignment="1">
      <alignment vertical="center"/>
    </xf>
    <xf numFmtId="170" fontId="4" fillId="2" borderId="41" xfId="1" applyNumberFormat="1" applyFont="1" applyFill="1" applyBorder="1" applyAlignment="1">
      <alignment vertical="center"/>
    </xf>
    <xf numFmtId="0" fontId="25" fillId="3" borderId="4" xfId="4" applyFont="1" applyFill="1" applyBorder="1" applyAlignment="1">
      <alignment horizontal="justify" wrapText="1"/>
    </xf>
    <xf numFmtId="0" fontId="25" fillId="3" borderId="48" xfId="4" applyFont="1" applyFill="1" applyBorder="1" applyAlignment="1">
      <alignment horizontal="justify" wrapText="1"/>
    </xf>
    <xf numFmtId="170" fontId="4" fillId="2" borderId="35" xfId="1" applyNumberFormat="1" applyFont="1" applyFill="1" applyBorder="1" applyAlignment="1">
      <alignment horizontal="center" vertical="center"/>
    </xf>
    <xf numFmtId="0" fontId="42" fillId="3" borderId="4" xfId="4" applyFont="1" applyFill="1" applyBorder="1"/>
    <xf numFmtId="172" fontId="42" fillId="3" borderId="0" xfId="9" applyFont="1" applyFill="1" applyBorder="1"/>
    <xf numFmtId="0" fontId="6" fillId="2" borderId="5" xfId="4" applyFont="1" applyFill="1" applyBorder="1"/>
    <xf numFmtId="164" fontId="5" fillId="3" borderId="0" xfId="4" applyNumberFormat="1" applyFont="1" applyFill="1"/>
    <xf numFmtId="0" fontId="12" fillId="12" borderId="4" xfId="4" applyFont="1" applyFill="1" applyBorder="1"/>
    <xf numFmtId="172" fontId="42" fillId="12" borderId="0" xfId="9" applyFont="1" applyFill="1" applyBorder="1"/>
    <xf numFmtId="170" fontId="14" fillId="12" borderId="5" xfId="4" applyNumberFormat="1" applyFont="1" applyFill="1" applyBorder="1"/>
    <xf numFmtId="0" fontId="12" fillId="3" borderId="4" xfId="4" applyFont="1" applyFill="1" applyBorder="1" applyAlignment="1">
      <alignment horizontal="center"/>
    </xf>
    <xf numFmtId="0" fontId="12" fillId="3" borderId="5" xfId="4" applyFont="1" applyFill="1" applyBorder="1" applyAlignment="1">
      <alignment horizontal="center"/>
    </xf>
    <xf numFmtId="0" fontId="12" fillId="12" borderId="4" xfId="4" applyFont="1" applyFill="1" applyBorder="1" applyAlignment="1">
      <alignment horizontal="left"/>
    </xf>
    <xf numFmtId="170" fontId="12" fillId="12" borderId="5" xfId="4" applyNumberFormat="1" applyFont="1" applyFill="1" applyBorder="1" applyAlignment="1">
      <alignment horizontal="center"/>
    </xf>
    <xf numFmtId="0" fontId="12" fillId="2" borderId="4" xfId="4" applyFont="1" applyFill="1" applyBorder="1" applyAlignment="1">
      <alignment horizontal="justify" vertical="center" wrapText="1"/>
    </xf>
    <xf numFmtId="170" fontId="12" fillId="2" borderId="5" xfId="1" applyNumberFormat="1" applyFont="1" applyFill="1" applyBorder="1" applyAlignment="1">
      <alignment horizontal="center" vertical="center"/>
    </xf>
    <xf numFmtId="167" fontId="12" fillId="2" borderId="5" xfId="1" applyNumberFormat="1" applyFont="1" applyFill="1" applyBorder="1" applyAlignment="1">
      <alignment horizontal="center" vertical="center"/>
    </xf>
    <xf numFmtId="0" fontId="25" fillId="2" borderId="4" xfId="4" applyFont="1" applyFill="1" applyBorder="1" applyAlignment="1">
      <alignment horizontal="justify" vertical="center" wrapText="1"/>
    </xf>
    <xf numFmtId="167" fontId="4" fillId="2" borderId="9" xfId="1" applyNumberFormat="1" applyFont="1" applyFill="1" applyBorder="1" applyAlignment="1">
      <alignment horizontal="center" vertical="center"/>
    </xf>
    <xf numFmtId="167" fontId="4" fillId="2" borderId="10" xfId="1" applyNumberFormat="1" applyFont="1" applyFill="1" applyBorder="1" applyAlignment="1">
      <alignment horizontal="center" vertical="center"/>
    </xf>
    <xf numFmtId="167" fontId="4" fillId="2" borderId="11" xfId="1" applyNumberFormat="1" applyFont="1" applyFill="1" applyBorder="1" applyAlignment="1">
      <alignment horizontal="center" vertical="center"/>
    </xf>
    <xf numFmtId="167" fontId="14" fillId="2" borderId="5" xfId="1" applyNumberFormat="1" applyFont="1" applyFill="1" applyBorder="1" applyAlignment="1">
      <alignment horizontal="center" vertical="center"/>
    </xf>
    <xf numFmtId="169" fontId="5" fillId="3" borderId="0" xfId="4" applyNumberFormat="1" applyFont="1" applyFill="1"/>
    <xf numFmtId="0" fontId="43" fillId="2" borderId="4" xfId="4" applyFont="1" applyFill="1" applyBorder="1" applyAlignment="1">
      <alignment horizontal="left" vertical="center" wrapText="1"/>
    </xf>
    <xf numFmtId="0" fontId="43" fillId="2" borderId="5" xfId="4" applyFont="1" applyFill="1" applyBorder="1" applyAlignment="1">
      <alignment horizontal="left" vertical="center" wrapText="1"/>
    </xf>
    <xf numFmtId="0" fontId="12" fillId="2" borderId="6" xfId="4" applyFont="1" applyFill="1" applyBorder="1" applyAlignment="1">
      <alignment vertical="center" wrapText="1"/>
    </xf>
    <xf numFmtId="0" fontId="12" fillId="2" borderId="7" xfId="4" applyFont="1" applyFill="1" applyBorder="1" applyAlignment="1">
      <alignment vertical="center" wrapText="1"/>
    </xf>
    <xf numFmtId="172" fontId="25" fillId="2" borderId="0" xfId="9" applyFont="1" applyFill="1" applyBorder="1"/>
    <xf numFmtId="0" fontId="12" fillId="2" borderId="5" xfId="4" applyFont="1" applyFill="1" applyBorder="1" applyAlignment="1">
      <alignment horizontal="right"/>
    </xf>
    <xf numFmtId="0" fontId="4" fillId="2" borderId="0" xfId="4" applyFont="1" applyFill="1" applyAlignment="1">
      <alignment horizontal="center" vertical="center"/>
    </xf>
    <xf numFmtId="0" fontId="25" fillId="3" borderId="4" xfId="4" applyFont="1" applyFill="1" applyBorder="1" applyAlignment="1">
      <alignment horizontal="left" vertical="justify" wrapText="1"/>
    </xf>
    <xf numFmtId="167" fontId="25" fillId="3" borderId="0" xfId="1" applyNumberFormat="1" applyFont="1" applyFill="1" applyBorder="1" applyAlignment="1">
      <alignment vertical="center" wrapText="1"/>
    </xf>
    <xf numFmtId="167" fontId="12" fillId="3" borderId="5" xfId="1" applyNumberFormat="1" applyFont="1" applyFill="1" applyBorder="1" applyAlignment="1">
      <alignment vertical="center" wrapText="1"/>
    </xf>
    <xf numFmtId="43" fontId="44" fillId="3" borderId="0" xfId="7" applyFont="1" applyFill="1" applyBorder="1" applyAlignment="1">
      <alignment horizontal="right" vertical="center" wrapText="1"/>
    </xf>
    <xf numFmtId="0" fontId="25" fillId="3" borderId="4" xfId="4" applyFont="1" applyFill="1" applyBorder="1" applyAlignment="1">
      <alignment horizontal="left" vertical="justify" wrapText="1"/>
    </xf>
    <xf numFmtId="167" fontId="25" fillId="3" borderId="0" xfId="1" applyNumberFormat="1" applyFont="1" applyFill="1" applyBorder="1" applyAlignment="1">
      <alignment horizontal="left" vertical="center"/>
    </xf>
    <xf numFmtId="167" fontId="25" fillId="3" borderId="0" xfId="1" applyNumberFormat="1" applyFont="1" applyFill="1" applyBorder="1" applyAlignment="1">
      <alignment vertical="center"/>
    </xf>
    <xf numFmtId="167" fontId="12" fillId="2" borderId="5" xfId="1" applyNumberFormat="1" applyFont="1" applyFill="1" applyBorder="1" applyAlignment="1">
      <alignment vertical="center"/>
    </xf>
    <xf numFmtId="167" fontId="6" fillId="3" borderId="0" xfId="1" applyNumberFormat="1" applyFont="1" applyFill="1" applyBorder="1" applyAlignment="1">
      <alignment vertical="center"/>
    </xf>
    <xf numFmtId="43" fontId="44" fillId="3" borderId="0" xfId="7" applyFont="1" applyFill="1" applyBorder="1" applyAlignment="1" applyProtection="1">
      <alignment vertical="center"/>
    </xf>
    <xf numFmtId="0" fontId="4" fillId="2" borderId="0" xfId="4" applyFont="1" applyFill="1" applyAlignment="1">
      <alignment horizontal="center" vertical="center"/>
    </xf>
    <xf numFmtId="0" fontId="25" fillId="3" borderId="4" xfId="4" applyFont="1" applyFill="1" applyBorder="1" applyAlignment="1">
      <alignment horizontal="left" vertical="center" wrapText="1"/>
    </xf>
    <xf numFmtId="172" fontId="25" fillId="3" borderId="0" xfId="9" applyFont="1" applyFill="1" applyBorder="1" applyAlignment="1">
      <alignment horizontal="left" vertical="center"/>
    </xf>
    <xf numFmtId="167" fontId="25" fillId="3" borderId="35" xfId="1" applyNumberFormat="1" applyFont="1" applyFill="1" applyBorder="1" applyAlignment="1">
      <alignment horizontal="left" vertical="center"/>
    </xf>
    <xf numFmtId="167" fontId="25" fillId="3" borderId="35" xfId="1" applyNumberFormat="1" applyFont="1" applyFill="1" applyBorder="1" applyAlignment="1">
      <alignment vertical="center"/>
    </xf>
    <xf numFmtId="167" fontId="25" fillId="3" borderId="35" xfId="1" applyNumberFormat="1" applyFont="1" applyFill="1" applyBorder="1" applyAlignment="1">
      <alignment vertical="center" wrapText="1"/>
    </xf>
    <xf numFmtId="167" fontId="25" fillId="3" borderId="35" xfId="1" applyNumberFormat="1" applyFont="1" applyFill="1" applyBorder="1" applyAlignment="1">
      <alignment horizontal="center" vertical="center"/>
    </xf>
    <xf numFmtId="167" fontId="42" fillId="3" borderId="0" xfId="1" applyNumberFormat="1" applyFont="1" applyFill="1" applyBorder="1" applyAlignment="1">
      <alignment vertical="center"/>
    </xf>
    <xf numFmtId="0" fontId="25" fillId="3" borderId="4" xfId="4" applyFont="1" applyFill="1" applyBorder="1" applyAlignment="1">
      <alignment horizontal="left" vertical="center" wrapText="1"/>
    </xf>
    <xf numFmtId="0" fontId="43" fillId="3" borderId="4" xfId="4" applyFont="1" applyFill="1" applyBorder="1" applyAlignment="1">
      <alignment horizontal="left" vertical="center" wrapText="1"/>
    </xf>
    <xf numFmtId="167" fontId="25" fillId="2" borderId="5" xfId="1" applyNumberFormat="1" applyFont="1" applyFill="1" applyBorder="1" applyAlignment="1">
      <alignment horizontal="center" vertical="center"/>
    </xf>
    <xf numFmtId="0" fontId="12" fillId="8" borderId="4" xfId="4" applyFont="1" applyFill="1" applyBorder="1" applyAlignment="1">
      <alignment horizontal="left" vertical="center" wrapText="1"/>
    </xf>
    <xf numFmtId="172" fontId="12" fillId="8" borderId="0" xfId="9" applyFont="1" applyFill="1" applyBorder="1" applyAlignment="1">
      <alignment horizontal="left" vertical="center"/>
    </xf>
    <xf numFmtId="167" fontId="12" fillId="8" borderId="0" xfId="1" applyNumberFormat="1" applyFont="1" applyFill="1" applyBorder="1" applyAlignment="1">
      <alignment horizontal="left" vertical="center"/>
    </xf>
    <xf numFmtId="167" fontId="12" fillId="8" borderId="0" xfId="1" applyNumberFormat="1" applyFont="1" applyFill="1" applyBorder="1" applyAlignment="1">
      <alignment vertical="center"/>
    </xf>
    <xf numFmtId="167" fontId="12" fillId="8" borderId="5" xfId="1" applyNumberFormat="1" applyFont="1" applyFill="1" applyBorder="1" applyAlignment="1">
      <alignment horizontal="center" vertical="center"/>
    </xf>
    <xf numFmtId="0" fontId="12" fillId="3" borderId="4" xfId="4" applyFont="1" applyFill="1" applyBorder="1" applyAlignment="1">
      <alignment horizontal="left" vertical="center" wrapText="1"/>
    </xf>
    <xf numFmtId="167" fontId="12" fillId="3" borderId="0" xfId="1" applyNumberFormat="1" applyFont="1" applyFill="1" applyBorder="1" applyAlignment="1">
      <alignment vertical="center"/>
    </xf>
    <xf numFmtId="167" fontId="45" fillId="3" borderId="0" xfId="1" applyNumberFormat="1" applyFont="1" applyFill="1" applyBorder="1" applyAlignment="1">
      <alignment horizontal="right" vertical="center"/>
    </xf>
    <xf numFmtId="167" fontId="45" fillId="8" borderId="0" xfId="1" applyNumberFormat="1" applyFont="1" applyFill="1" applyBorder="1" applyAlignment="1">
      <alignment horizontal="right" vertical="center"/>
    </xf>
    <xf numFmtId="167" fontId="12" fillId="3" borderId="0" xfId="1" applyNumberFormat="1" applyFont="1" applyFill="1" applyBorder="1" applyAlignment="1">
      <alignment vertical="center" wrapText="1"/>
    </xf>
    <xf numFmtId="167" fontId="12" fillId="8" borderId="0" xfId="1" applyNumberFormat="1" applyFont="1" applyFill="1" applyBorder="1" applyAlignment="1">
      <alignment vertical="center" wrapText="1"/>
    </xf>
    <xf numFmtId="169" fontId="5" fillId="3" borderId="0" xfId="1" applyFont="1" applyFill="1" applyAlignment="1">
      <alignment vertical="center"/>
    </xf>
    <xf numFmtId="175" fontId="5" fillId="3" borderId="0" xfId="4" applyNumberFormat="1" applyFont="1" applyFill="1" applyAlignment="1">
      <alignment vertical="center"/>
    </xf>
    <xf numFmtId="170" fontId="5" fillId="3" borderId="0" xfId="1" applyNumberFormat="1" applyFont="1" applyFill="1" applyBorder="1" applyAlignment="1">
      <alignment vertical="center"/>
    </xf>
    <xf numFmtId="170" fontId="10" fillId="3" borderId="0" xfId="4" applyNumberFormat="1" applyFont="1" applyFill="1" applyAlignment="1">
      <alignment vertical="center"/>
    </xf>
    <xf numFmtId="170" fontId="5" fillId="3" borderId="0" xfId="1" applyNumberFormat="1" applyFont="1" applyFill="1" applyAlignment="1">
      <alignment vertical="center"/>
    </xf>
    <xf numFmtId="170" fontId="5" fillId="3" borderId="0" xfId="4" applyNumberFormat="1" applyFont="1" applyFill="1" applyAlignment="1">
      <alignment vertical="center"/>
    </xf>
    <xf numFmtId="14" fontId="5" fillId="3" borderId="0" xfId="4" applyNumberFormat="1" applyFont="1" applyFill="1"/>
    <xf numFmtId="0" fontId="10" fillId="3" borderId="0" xfId="4" applyFont="1" applyFill="1" applyAlignment="1">
      <alignment horizontal="right"/>
    </xf>
    <xf numFmtId="16" fontId="5" fillId="3" borderId="0" xfId="4" quotePrefix="1" applyNumberFormat="1" applyFont="1" applyFill="1"/>
    <xf numFmtId="170" fontId="44" fillId="3" borderId="0" xfId="1" applyNumberFormat="1" applyFont="1" applyFill="1" applyBorder="1"/>
    <xf numFmtId="170" fontId="46" fillId="3" borderId="0" xfId="4" applyNumberFormat="1" applyFont="1" applyFill="1"/>
    <xf numFmtId="0" fontId="4" fillId="2" borderId="0" xfId="4" applyFont="1" applyFill="1" applyBorder="1"/>
    <xf numFmtId="164" fontId="4" fillId="2" borderId="0" xfId="4" applyNumberFormat="1" applyFont="1" applyFill="1" applyBorder="1"/>
    <xf numFmtId="0" fontId="4" fillId="2" borderId="0" xfId="4" applyFont="1" applyFill="1" applyBorder="1" applyAlignment="1">
      <alignment vertical="center"/>
    </xf>
    <xf numFmtId="0" fontId="14" fillId="2" borderId="0" xfId="4" applyFont="1" applyFill="1" applyBorder="1" applyAlignment="1">
      <alignment horizontal="center" vertical="center" wrapText="1"/>
    </xf>
    <xf numFmtId="0" fontId="4" fillId="2" borderId="0" xfId="4" applyFont="1" applyFill="1" applyBorder="1" applyAlignment="1">
      <alignment horizontal="left" vertical="center" wrapText="1"/>
    </xf>
    <xf numFmtId="166" fontId="4" fillId="2" borderId="0" xfId="4" applyNumberFormat="1" applyFont="1" applyFill="1" applyBorder="1"/>
    <xf numFmtId="0" fontId="17" fillId="2" borderId="0" xfId="4" applyFont="1" applyFill="1" applyBorder="1" applyAlignment="1">
      <alignment horizontal="center"/>
    </xf>
    <xf numFmtId="166" fontId="4" fillId="2" borderId="0" xfId="4" applyNumberFormat="1" applyFont="1" applyFill="1" applyBorder="1" applyAlignment="1">
      <alignment horizontal="left"/>
    </xf>
    <xf numFmtId="0" fontId="19" fillId="2" borderId="0" xfId="4" applyFont="1" applyFill="1" applyBorder="1" applyAlignment="1">
      <alignment horizontal="right"/>
    </xf>
    <xf numFmtId="0" fontId="4" fillId="2" borderId="0" xfId="4" applyFont="1" applyFill="1" applyBorder="1" applyAlignment="1">
      <alignment vertical="center" wrapText="1"/>
    </xf>
    <xf numFmtId="0" fontId="20" fillId="2" borderId="0" xfId="4" applyFont="1" applyFill="1" applyBorder="1" applyAlignment="1">
      <alignment horizontal="right" vertical="center" wrapText="1"/>
    </xf>
    <xf numFmtId="0" fontId="21" fillId="2" borderId="0" xfId="4" applyFont="1" applyFill="1" applyBorder="1" applyAlignment="1">
      <alignment horizontal="right" vertical="center" wrapText="1"/>
    </xf>
    <xf numFmtId="0" fontId="4" fillId="2" borderId="0" xfId="4" applyFont="1" applyFill="1" applyBorder="1" applyAlignment="1">
      <alignment horizontal="right" vertical="center" wrapText="1"/>
    </xf>
    <xf numFmtId="0" fontId="4" fillId="2" borderId="0" xfId="4" applyFont="1" applyFill="1" applyBorder="1" applyAlignment="1">
      <alignment horizontal="right" vertical="center"/>
    </xf>
    <xf numFmtId="0" fontId="14" fillId="2" borderId="0" xfId="4" applyFont="1" applyFill="1" applyBorder="1"/>
    <xf numFmtId="0" fontId="14" fillId="2" borderId="0" xfId="4" applyFont="1" applyFill="1" applyBorder="1" applyAlignment="1">
      <alignment horizontal="right"/>
    </xf>
    <xf numFmtId="10" fontId="4" fillId="2" borderId="0" xfId="4" applyNumberFormat="1" applyFont="1" applyFill="1" applyBorder="1" applyAlignment="1">
      <alignment horizontal="left"/>
    </xf>
    <xf numFmtId="0" fontId="25" fillId="2" borderId="0" xfId="4" applyFont="1" applyFill="1" applyBorder="1" applyAlignment="1">
      <alignment horizontal="left" vertical="top" wrapText="1"/>
    </xf>
    <xf numFmtId="0" fontId="4" fillId="2" borderId="0" xfId="4" applyFont="1" applyFill="1" applyBorder="1" applyAlignment="1">
      <alignment horizontal="left" vertical="top" wrapText="1"/>
    </xf>
    <xf numFmtId="0" fontId="4" fillId="2" borderId="0" xfId="4" applyFont="1" applyFill="1" applyBorder="1" applyAlignment="1">
      <alignment horizontal="left" vertical="top" wrapText="1"/>
    </xf>
    <xf numFmtId="0" fontId="4" fillId="2" borderId="0" xfId="4" applyFont="1" applyFill="1" applyBorder="1" applyAlignment="1">
      <alignment horizontal="center" vertical="top" wrapText="1"/>
    </xf>
    <xf numFmtId="164" fontId="4" fillId="2" borderId="0" xfId="4" applyNumberFormat="1" applyFont="1" applyFill="1" applyBorder="1" applyAlignment="1">
      <alignment horizontal="center" vertical="top" wrapText="1"/>
    </xf>
    <xf numFmtId="0" fontId="4" fillId="2" borderId="0" xfId="4" applyFont="1" applyFill="1" applyBorder="1" applyAlignment="1">
      <alignment horizontal="left"/>
    </xf>
    <xf numFmtId="0" fontId="25" fillId="2" borderId="0" xfId="4" applyFont="1" applyFill="1" applyBorder="1" applyAlignment="1">
      <alignment horizontal="center" vertical="top" wrapText="1"/>
    </xf>
    <xf numFmtId="164" fontId="25" fillId="2" borderId="0" xfId="4" applyNumberFormat="1" applyFont="1" applyFill="1" applyBorder="1" applyAlignment="1">
      <alignment horizontal="center" vertical="top" wrapText="1"/>
    </xf>
    <xf numFmtId="2" fontId="4" fillId="3" borderId="0" xfId="4" applyNumberFormat="1" applyFont="1" applyFill="1" applyBorder="1" applyAlignment="1">
      <alignment horizontal="left" wrapText="1"/>
    </xf>
    <xf numFmtId="167" fontId="4" fillId="2" borderId="0" xfId="4" applyNumberFormat="1" applyFont="1" applyFill="1" applyBorder="1"/>
    <xf numFmtId="14" fontId="4" fillId="2" borderId="0" xfId="4" applyNumberFormat="1" applyFont="1" applyFill="1" applyBorder="1"/>
    <xf numFmtId="0" fontId="25" fillId="2" borderId="0" xfId="4" applyFont="1" applyFill="1" applyBorder="1"/>
    <xf numFmtId="10" fontId="1" fillId="0" borderId="0" xfId="10" applyNumberFormat="1" applyBorder="1"/>
    <xf numFmtId="164" fontId="25" fillId="2" borderId="0" xfId="4" applyNumberFormat="1" applyFont="1" applyFill="1" applyBorder="1"/>
    <xf numFmtId="164" fontId="4" fillId="2" borderId="0" xfId="4" applyNumberFormat="1" applyFont="1" applyFill="1" applyBorder="1" applyAlignment="1">
      <alignment vertical="center"/>
    </xf>
    <xf numFmtId="0" fontId="24" fillId="2" borderId="0" xfId="4" applyFont="1" applyFill="1" applyBorder="1" applyAlignment="1">
      <alignment vertical="center"/>
    </xf>
    <xf numFmtId="175" fontId="4" fillId="2" borderId="0" xfId="4" applyNumberFormat="1" applyFont="1" applyFill="1" applyBorder="1"/>
    <xf numFmtId="43" fontId="24" fillId="3" borderId="0" xfId="4" applyNumberFormat="1" applyFont="1" applyFill="1" applyBorder="1"/>
    <xf numFmtId="164" fontId="31" fillId="2" borderId="0" xfId="4" applyNumberFormat="1" applyFont="1" applyFill="1" applyBorder="1"/>
    <xf numFmtId="0" fontId="12" fillId="3" borderId="0" xfId="4" applyFont="1" applyFill="1" applyBorder="1" applyAlignment="1">
      <alignment vertical="center"/>
    </xf>
    <xf numFmtId="0" fontId="31" fillId="3" borderId="0" xfId="4" applyFont="1" applyFill="1" applyBorder="1"/>
    <xf numFmtId="164" fontId="31" fillId="3" borderId="0" xfId="4" applyNumberFormat="1" applyFont="1" applyFill="1" applyBorder="1"/>
    <xf numFmtId="0" fontId="12" fillId="2" borderId="0" xfId="4" applyFont="1" applyFill="1" applyBorder="1" applyAlignment="1">
      <alignment horizontal="center" vertical="top" wrapText="1"/>
    </xf>
    <xf numFmtId="0" fontId="4" fillId="2" borderId="0" xfId="4" applyFont="1" applyFill="1" applyBorder="1" applyAlignment="1">
      <alignment vertical="top" wrapText="1"/>
    </xf>
    <xf numFmtId="0" fontId="4" fillId="2" borderId="0" xfId="4" applyFont="1" applyFill="1" applyBorder="1" applyAlignment="1">
      <alignment horizontal="center"/>
    </xf>
    <xf numFmtId="164" fontId="4" fillId="2" borderId="0" xfId="4" applyNumberFormat="1" applyFont="1" applyFill="1" applyBorder="1" applyAlignment="1">
      <alignment horizontal="center"/>
    </xf>
    <xf numFmtId="0" fontId="37" fillId="2" borderId="0" xfId="4" applyFont="1" applyFill="1" applyBorder="1" applyAlignment="1">
      <alignment horizontal="left" vertical="center" wrapText="1"/>
    </xf>
    <xf numFmtId="0" fontId="4" fillId="2" borderId="0" xfId="4" applyFont="1" applyFill="1" applyBorder="1" applyAlignment="1">
      <alignment horizontal="left" wrapText="1"/>
    </xf>
    <xf numFmtId="0" fontId="4" fillId="3" borderId="0" xfId="4" applyFont="1" applyFill="1" applyBorder="1" applyAlignment="1">
      <alignment horizontal="left" wrapText="1"/>
    </xf>
    <xf numFmtId="0" fontId="4" fillId="6" borderId="0" xfId="5" applyFont="1" applyFill="1" applyBorder="1"/>
    <xf numFmtId="0" fontId="6" fillId="3" borderId="0" xfId="5" applyFill="1" applyBorder="1" applyAlignment="1">
      <alignment horizontal="left" wrapText="1"/>
    </xf>
    <xf numFmtId="0" fontId="4" fillId="2" borderId="0" xfId="4" applyFont="1" applyFill="1" applyBorder="1" applyAlignment="1">
      <alignment horizontal="left" vertical="top"/>
    </xf>
    <xf numFmtId="0" fontId="25" fillId="2" borderId="0" xfId="4" applyFont="1" applyFill="1" applyBorder="1" applyAlignment="1">
      <alignment horizontal="left" vertical="top"/>
    </xf>
    <xf numFmtId="0" fontId="11" fillId="0" borderId="0" xfId="4" applyFont="1" applyBorder="1" applyAlignment="1">
      <alignment horizontal="left" vertical="top"/>
    </xf>
    <xf numFmtId="0" fontId="14" fillId="2" borderId="0" xfId="4" applyFont="1" applyFill="1" applyBorder="1" applyAlignment="1">
      <alignment horizontal="center" vertical="center" wrapText="1"/>
    </xf>
    <xf numFmtId="0" fontId="25" fillId="2" borderId="0" xfId="4" applyFont="1" applyFill="1" applyBorder="1" applyAlignment="1">
      <alignment horizontal="left" vertical="top" wrapText="1"/>
    </xf>
    <xf numFmtId="0" fontId="12" fillId="2" borderId="0" xfId="4" applyFont="1" applyFill="1" applyBorder="1" applyAlignment="1">
      <alignment horizontal="left" vertical="top" wrapText="1"/>
    </xf>
    <xf numFmtId="0" fontId="25" fillId="2" borderId="0" xfId="4" applyFont="1" applyFill="1" applyBorder="1" applyAlignment="1">
      <alignment vertical="top" wrapText="1"/>
    </xf>
    <xf numFmtId="0" fontId="12" fillId="2" borderId="0" xfId="4" applyFont="1" applyFill="1" applyBorder="1" applyAlignment="1">
      <alignment vertical="top" wrapText="1"/>
    </xf>
    <xf numFmtId="164" fontId="12" fillId="2" borderId="0" xfId="4" applyNumberFormat="1" applyFont="1" applyFill="1" applyBorder="1" applyAlignment="1">
      <alignment vertical="top" wrapText="1"/>
    </xf>
    <xf numFmtId="0" fontId="41" fillId="3" borderId="0" xfId="4" applyFont="1" applyFill="1" applyBorder="1"/>
    <xf numFmtId="0" fontId="4" fillId="3" borderId="0" xfId="4" applyFont="1" applyFill="1" applyBorder="1"/>
    <xf numFmtId="0" fontId="26" fillId="12" borderId="0" xfId="4" applyFont="1" applyFill="1" applyBorder="1"/>
    <xf numFmtId="0" fontId="4" fillId="12" borderId="0" xfId="4" applyFont="1" applyFill="1" applyBorder="1"/>
    <xf numFmtId="0" fontId="26" fillId="3" borderId="0" xfId="4" applyFont="1" applyFill="1" applyBorder="1"/>
    <xf numFmtId="170" fontId="14" fillId="2" borderId="0" xfId="1" applyNumberFormat="1" applyFont="1" applyFill="1" applyBorder="1"/>
    <xf numFmtId="170" fontId="4" fillId="12" borderId="0" xfId="1" applyNumberFormat="1" applyFont="1" applyFill="1" applyBorder="1"/>
    <xf numFmtId="0" fontId="26" fillId="3" borderId="0" xfId="4" applyFont="1" applyFill="1" applyBorder="1" applyAlignment="1">
      <alignment horizontal="justify"/>
    </xf>
    <xf numFmtId="0" fontId="4" fillId="3" borderId="0" xfId="4" applyFont="1" applyFill="1" applyBorder="1" applyAlignment="1">
      <alignment horizontal="justify"/>
    </xf>
    <xf numFmtId="0" fontId="25" fillId="3" borderId="0" xfId="4" applyFont="1" applyFill="1" applyBorder="1" applyAlignment="1">
      <alignment horizontal="left"/>
    </xf>
    <xf numFmtId="170" fontId="4" fillId="3" borderId="0" xfId="1" applyNumberFormat="1" applyFont="1" applyFill="1" applyBorder="1"/>
    <xf numFmtId="170" fontId="14" fillId="3" borderId="0" xfId="1" applyNumberFormat="1" applyFont="1" applyFill="1" applyBorder="1"/>
    <xf numFmtId="0" fontId="25" fillId="3" borderId="0" xfId="4" applyFont="1" applyFill="1" applyBorder="1" applyAlignment="1">
      <alignment horizontal="justify" vertical="center" wrapText="1"/>
    </xf>
    <xf numFmtId="170" fontId="14" fillId="3" borderId="0" xfId="1" applyNumberFormat="1" applyFont="1" applyFill="1" applyBorder="1" applyAlignment="1">
      <alignment vertical="center"/>
    </xf>
    <xf numFmtId="170" fontId="4" fillId="3" borderId="0" xfId="1" applyNumberFormat="1" applyFont="1" applyFill="1" applyBorder="1" applyAlignment="1">
      <alignment vertical="center"/>
    </xf>
    <xf numFmtId="0" fontId="12" fillId="3" borderId="0" xfId="4" applyFont="1" applyFill="1" applyBorder="1" applyAlignment="1">
      <alignment horizontal="left"/>
    </xf>
    <xf numFmtId="0" fontId="25" fillId="3" borderId="0" xfId="4" applyFont="1" applyFill="1" applyBorder="1" applyAlignment="1">
      <alignment horizontal="justify"/>
    </xf>
    <xf numFmtId="170" fontId="4" fillId="2" borderId="0" xfId="1" applyNumberFormat="1" applyFont="1" applyFill="1" applyBorder="1" applyAlignment="1">
      <alignment vertical="center"/>
    </xf>
    <xf numFmtId="170" fontId="14" fillId="2" borderId="0" xfId="1" applyNumberFormat="1" applyFont="1" applyFill="1" applyBorder="1" applyAlignment="1">
      <alignment vertical="center"/>
    </xf>
    <xf numFmtId="0" fontId="25" fillId="3" borderId="0" xfId="4" applyFont="1" applyFill="1" applyBorder="1" applyAlignment="1">
      <alignment horizontal="justify" wrapText="1"/>
    </xf>
    <xf numFmtId="0" fontId="42" fillId="3" borderId="0" xfId="4" applyFont="1" applyFill="1" applyBorder="1"/>
    <xf numFmtId="0" fontId="6" fillId="2" borderId="0" xfId="4" applyFont="1" applyFill="1" applyBorder="1"/>
    <xf numFmtId="0" fontId="42" fillId="12" borderId="0" xfId="4" applyFont="1" applyFill="1" applyBorder="1"/>
    <xf numFmtId="0" fontId="6" fillId="12" borderId="0" xfId="4" applyFont="1" applyFill="1" applyBorder="1"/>
    <xf numFmtId="0" fontId="12" fillId="3" borderId="0" xfId="4" applyFont="1" applyFill="1" applyBorder="1" applyAlignment="1">
      <alignment horizontal="center"/>
    </xf>
    <xf numFmtId="0" fontId="12" fillId="12" borderId="0" xfId="4" applyFont="1" applyFill="1" applyBorder="1" applyAlignment="1">
      <alignment horizontal="center"/>
    </xf>
    <xf numFmtId="0" fontId="12" fillId="2" borderId="0" xfId="4" applyFont="1" applyFill="1" applyBorder="1" applyAlignment="1">
      <alignment horizontal="justify" vertical="center" wrapText="1"/>
    </xf>
    <xf numFmtId="0" fontId="12" fillId="2" borderId="0" xfId="4" applyFont="1" applyFill="1" applyBorder="1" applyAlignment="1">
      <alignment vertical="center" wrapText="1"/>
    </xf>
    <xf numFmtId="0" fontId="25" fillId="2" borderId="0" xfId="4" applyFont="1" applyFill="1" applyBorder="1" applyAlignment="1">
      <alignment horizontal="justify" vertical="center" wrapText="1"/>
    </xf>
    <xf numFmtId="0" fontId="43" fillId="2" borderId="0" xfId="4" applyFont="1" applyFill="1" applyBorder="1" applyAlignment="1">
      <alignment horizontal="left" vertical="center" wrapText="1"/>
    </xf>
    <xf numFmtId="0" fontId="12" fillId="2" borderId="0" xfId="4" applyFont="1" applyFill="1" applyBorder="1" applyAlignment="1">
      <alignment horizontal="right"/>
    </xf>
    <xf numFmtId="0" fontId="25" fillId="3" borderId="0" xfId="4" applyFont="1" applyFill="1" applyBorder="1" applyAlignment="1">
      <alignment horizontal="left" vertical="justify" wrapText="1"/>
    </xf>
    <xf numFmtId="0" fontId="25" fillId="3" borderId="0" xfId="4" applyFont="1" applyFill="1" applyBorder="1" applyAlignment="1">
      <alignment horizontal="left" vertical="justify" wrapText="1"/>
    </xf>
    <xf numFmtId="0" fontId="25" fillId="3" borderId="0" xfId="4" applyFont="1" applyFill="1" applyBorder="1" applyAlignment="1">
      <alignment horizontal="left" vertical="center" wrapText="1"/>
    </xf>
    <xf numFmtId="0" fontId="25" fillId="3" borderId="0" xfId="4" applyFont="1" applyFill="1" applyBorder="1" applyAlignment="1">
      <alignment vertical="center" wrapText="1"/>
    </xf>
    <xf numFmtId="0" fontId="25" fillId="3" borderId="0" xfId="4" applyFont="1" applyFill="1" applyBorder="1" applyAlignment="1">
      <alignment horizontal="left" vertical="center" wrapText="1"/>
    </xf>
    <xf numFmtId="0" fontId="43" fillId="3" borderId="0" xfId="4" applyFont="1" applyFill="1" applyBorder="1" applyAlignment="1">
      <alignment horizontal="left" vertical="center" wrapText="1"/>
    </xf>
    <xf numFmtId="0" fontId="12" fillId="8" borderId="0" xfId="4" applyFont="1" applyFill="1" applyBorder="1" applyAlignment="1">
      <alignment horizontal="left" vertical="center" wrapText="1"/>
    </xf>
    <xf numFmtId="0" fontId="12" fillId="3" borderId="0" xfId="4" applyFont="1" applyFill="1" applyBorder="1" applyAlignment="1">
      <alignment horizontal="left" vertical="center" wrapText="1"/>
    </xf>
    <xf numFmtId="0" fontId="12" fillId="3" borderId="0" xfId="4" applyFont="1" applyFill="1" applyBorder="1" applyAlignment="1">
      <alignment vertical="center" wrapText="1"/>
    </xf>
    <xf numFmtId="0" fontId="12" fillId="8" borderId="0" xfId="4" applyFont="1" applyFill="1" applyBorder="1" applyAlignment="1">
      <alignment vertical="center" wrapText="1"/>
    </xf>
  </cellXfs>
  <cellStyles count="15">
    <cellStyle name="Comma" xfId="1" builtinId="3"/>
    <cellStyle name="Comma 2" xfId="7" xr:uid="{2A2B9134-C0C9-47B9-84DF-14EF59AEE138}"/>
    <cellStyle name="Comma 6 16" xfId="14" xr:uid="{4950A086-8538-465A-AAC7-8856DDC5ABE4}"/>
    <cellStyle name="Currency 2" xfId="9" xr:uid="{9565D674-1A3B-4B35-BC9C-3BAAB2145785}"/>
    <cellStyle name="Hyperlink" xfId="3" builtinId="8"/>
    <cellStyle name="Hyperlink 2" xfId="6" xr:uid="{1DC389C0-5018-4766-BA4B-822C756C4702}"/>
    <cellStyle name="Normal" xfId="0" builtinId="0"/>
    <cellStyle name="Normal 10 15" xfId="4" xr:uid="{B8786795-7B88-4766-9A4C-D87606047DE1}"/>
    <cellStyle name="Normal 10 16" xfId="10" xr:uid="{0FE46F72-43C4-48CC-825E-48D85A8C0966}"/>
    <cellStyle name="Normal 2 2 11" xfId="5" xr:uid="{604EBD85-53F1-4F95-8BB3-BE4AAEF58AFA}"/>
    <cellStyle name="Normal 6 10 2" xfId="13" xr:uid="{A5DC4423-BAA5-47B6-81FA-DF0C731F9440}"/>
    <cellStyle name="Normal_Programme Report 31 January 2010" xfId="12" xr:uid="{47EBE3CA-CBF9-4D6A-8DEB-403BFF25FA31}"/>
    <cellStyle name="Percent" xfId="2" builtinId="5"/>
    <cellStyle name="Percent 2" xfId="8" xr:uid="{C743A202-BA56-4B74-B3C0-E076BE11E444}"/>
    <cellStyle name="Percent 2 2 2 2" xfId="11" xr:uid="{3DAF50DA-2BC7-4D16-99F9-F0977C8C17E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 ##0_-;\-* #\ ##0_-;_-* "-"??_-;_-@_-</c:formatCode>
                <c:ptCount val="6"/>
                <c:pt idx="0">
                  <c:v>2052800000</c:v>
                </c:pt>
                <c:pt idx="1">
                  <c:v>0</c:v>
                </c:pt>
                <c:pt idx="2">
                  <c:v>0</c:v>
                </c:pt>
                <c:pt idx="3">
                  <c:v>742200000</c:v>
                </c:pt>
                <c:pt idx="4">
                  <c:v>0</c:v>
                </c:pt>
                <c:pt idx="5">
                  <c:v>0</c:v>
                </c:pt>
              </c:numCache>
            </c:numRef>
          </c:val>
          <c:extLst>
            <c:ext xmlns:c16="http://schemas.microsoft.com/office/drawing/2014/chart" uri="{C3380CC4-5D6E-409C-BE32-E72D297353CC}">
              <c16:uniqueId val="{00000000-3637-4DDA-9C4B-51449BABCB9C}"/>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 ##0_-;\-* #\ ##0_-;_-* "-"??_-;_-@_-</c:formatCode>
                <c:ptCount val="6"/>
                <c:pt idx="0">
                  <c:v>42000000</c:v>
                </c:pt>
                <c:pt idx="1">
                  <c:v>0</c:v>
                </c:pt>
                <c:pt idx="2">
                  <c:v>0</c:v>
                </c:pt>
                <c:pt idx="3">
                  <c:v>0</c:v>
                </c:pt>
                <c:pt idx="4">
                  <c:v>0</c:v>
                </c:pt>
                <c:pt idx="5">
                  <c:v>0</c:v>
                </c:pt>
              </c:numCache>
            </c:numRef>
          </c:val>
          <c:extLst>
            <c:ext xmlns:c16="http://schemas.microsoft.com/office/drawing/2014/chart" uri="{C3380CC4-5D6E-409C-BE32-E72D297353CC}">
              <c16:uniqueId val="{00000001-3637-4DDA-9C4B-51449BABCB9C}"/>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 ##0_-;\-* #\ ##0_-;_-* "-"??_-;_-@_-</c:formatCode>
                <c:ptCount val="6"/>
                <c:pt idx="0">
                  <c:v>23000000</c:v>
                </c:pt>
                <c:pt idx="1">
                  <c:v>0</c:v>
                </c:pt>
                <c:pt idx="2">
                  <c:v>0</c:v>
                </c:pt>
                <c:pt idx="3">
                  <c:v>0</c:v>
                </c:pt>
                <c:pt idx="4">
                  <c:v>0</c:v>
                </c:pt>
                <c:pt idx="5">
                  <c:v>0</c:v>
                </c:pt>
              </c:numCache>
            </c:numRef>
          </c:val>
          <c:extLst>
            <c:ext xmlns:c16="http://schemas.microsoft.com/office/drawing/2014/chart" uri="{C3380CC4-5D6E-409C-BE32-E72D297353CC}">
              <c16:uniqueId val="{00000002-3637-4DDA-9C4B-51449BABCB9C}"/>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Report'!$M$198</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Report'!$L$199:$L$205</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Report'!$M$199:$M$205</c:f>
              <c:numCache>
                <c:formatCode>_-* #\ ##0_-;\-* #\ ##0_-;_-* "-"??_-;_-@_-</c:formatCode>
                <c:ptCount val="7"/>
                <c:pt idx="0">
                  <c:v>0</c:v>
                </c:pt>
                <c:pt idx="1">
                  <c:v>15334555.159999996</c:v>
                </c:pt>
                <c:pt idx="2">
                  <c:v>74837381.280000001</c:v>
                </c:pt>
                <c:pt idx="3">
                  <c:v>317594798.70999992</c:v>
                </c:pt>
                <c:pt idx="4">
                  <c:v>505511042.23999989</c:v>
                </c:pt>
                <c:pt idx="5">
                  <c:v>1439611260.0400012</c:v>
                </c:pt>
                <c:pt idx="6">
                  <c:v>574998865.16999912</c:v>
                </c:pt>
              </c:numCache>
            </c:numRef>
          </c:val>
          <c:extLst>
            <c:ext xmlns:c16="http://schemas.microsoft.com/office/drawing/2014/chart" uri="{C3380CC4-5D6E-409C-BE32-E72D297353CC}">
              <c16:uniqueId val="{00000000-FA37-4F54-941D-E18B74116A73}"/>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1925949</xdr:colOff>
      <xdr:row>1</xdr:row>
      <xdr:rowOff>571499</xdr:rowOff>
    </xdr:to>
    <xdr:pic>
      <xdr:nvPicPr>
        <xdr:cNvPr id="2" name="Picture 82">
          <a:extLst>
            <a:ext uri="{FF2B5EF4-FFF2-40B4-BE49-F238E27FC236}">
              <a16:creationId xmlns:a16="http://schemas.microsoft.com/office/drawing/2014/main" id="{4043CD27-192D-4B68-B335-6D94AF0FF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1837" y="187166"/>
          <a:ext cx="648827" cy="555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131614</xdr:colOff>
      <xdr:row>128</xdr:row>
      <xdr:rowOff>106401</xdr:rowOff>
    </xdr:from>
    <xdr:to>
      <xdr:col>6</xdr:col>
      <xdr:colOff>1873287</xdr:colOff>
      <xdr:row>147</xdr:row>
      <xdr:rowOff>186746</xdr:rowOff>
    </xdr:to>
    <xdr:grpSp>
      <xdr:nvGrpSpPr>
        <xdr:cNvPr id="3" name="Group 2">
          <a:extLst>
            <a:ext uri="{FF2B5EF4-FFF2-40B4-BE49-F238E27FC236}">
              <a16:creationId xmlns:a16="http://schemas.microsoft.com/office/drawing/2014/main" id="{B6D033E0-8CDE-488C-8FE7-A21268D4A024}"/>
            </a:ext>
          </a:extLst>
        </xdr:cNvPr>
        <xdr:cNvGrpSpPr/>
      </xdr:nvGrpSpPr>
      <xdr:grpSpPr>
        <a:xfrm>
          <a:off x="249724" y="32365671"/>
          <a:ext cx="12683993" cy="4025600"/>
          <a:chOff x="1485395" y="20935154"/>
          <a:chExt cx="6553200" cy="2872740"/>
        </a:xfrm>
      </xdr:grpSpPr>
      <xdr:graphicFrame macro="">
        <xdr:nvGraphicFramePr>
          <xdr:cNvPr id="4" name="Chart 3">
            <a:extLst>
              <a:ext uri="{FF2B5EF4-FFF2-40B4-BE49-F238E27FC236}">
                <a16:creationId xmlns:a16="http://schemas.microsoft.com/office/drawing/2014/main" id="{7BF4E9AC-E531-3590-23EF-957BD0A99FD4}"/>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DDCF85F7-4ABA-918A-517A-4C092B31B71C}"/>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198</xdr:row>
      <xdr:rowOff>79560</xdr:rowOff>
    </xdr:from>
    <xdr:to>
      <xdr:col>6</xdr:col>
      <xdr:colOff>1714500</xdr:colOff>
      <xdr:row>215</xdr:row>
      <xdr:rowOff>123265</xdr:rowOff>
    </xdr:to>
    <xdr:graphicFrame macro="">
      <xdr:nvGraphicFramePr>
        <xdr:cNvPr id="6" name="Chart 5">
          <a:extLst>
            <a:ext uri="{FF2B5EF4-FFF2-40B4-BE49-F238E27FC236}">
              <a16:creationId xmlns:a16="http://schemas.microsoft.com/office/drawing/2014/main" id="{B5C6C8F0-95A8-45BF-A997-C8D467D3D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jyotim@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20526-78DA-4870-9210-BD1FC376D687}">
  <sheetPr codeName="Sheet29">
    <tabColor theme="5" tint="0.39997558519241921"/>
    <pageSetUpPr fitToPage="1"/>
  </sheetPr>
  <dimension ref="A1:Q585"/>
  <sheetViews>
    <sheetView tabSelected="1" workbookViewId="0">
      <selection activeCell="H6" sqref="H6"/>
    </sheetView>
  </sheetViews>
  <sheetFormatPr defaultColWidth="45.88671875" defaultRowHeight="20.7" customHeight="1" x14ac:dyDescent="0.25"/>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x14ac:dyDescent="0.3"/>
    <row r="2" spans="2:13" s="11" customFormat="1" ht="57.75" customHeight="1" thickBot="1" x14ac:dyDescent="0.35">
      <c r="B2" s="5" t="s">
        <v>0</v>
      </c>
      <c r="C2" s="6"/>
      <c r="D2" s="6"/>
      <c r="E2" s="7"/>
      <c r="F2" s="8" t="s">
        <v>1</v>
      </c>
      <c r="G2" s="9"/>
      <c r="H2" s="10"/>
      <c r="I2" s="10"/>
      <c r="J2" s="10"/>
      <c r="K2" s="10"/>
      <c r="L2" s="10"/>
      <c r="M2" s="10"/>
    </row>
    <row r="3" spans="2:13" ht="20.7" customHeight="1" thickBot="1" x14ac:dyDescent="0.3">
      <c r="B3" s="12"/>
      <c r="C3" s="647"/>
      <c r="D3" s="647"/>
      <c r="E3" s="647"/>
      <c r="F3" s="647"/>
      <c r="G3" s="13"/>
    </row>
    <row r="4" spans="2:13" ht="23.7" customHeight="1" thickBot="1" x14ac:dyDescent="0.3">
      <c r="B4" s="14" t="s">
        <v>2</v>
      </c>
      <c r="C4" s="15"/>
      <c r="D4" s="15"/>
      <c r="E4" s="15"/>
      <c r="F4" s="15"/>
      <c r="G4" s="16"/>
    </row>
    <row r="5" spans="2:13" ht="20.7" customHeight="1" x14ac:dyDescent="0.25">
      <c r="B5" s="17"/>
      <c r="C5" s="647"/>
      <c r="D5" s="647"/>
      <c r="E5" s="647"/>
      <c r="F5" s="647"/>
      <c r="G5" s="13"/>
    </row>
    <row r="6" spans="2:13" ht="20.7" customHeight="1" x14ac:dyDescent="0.25">
      <c r="B6" s="18" t="s">
        <v>3</v>
      </c>
      <c r="C6" s="647"/>
      <c r="D6" s="647"/>
      <c r="E6" s="647"/>
      <c r="F6" s="647"/>
      <c r="G6" s="19">
        <v>45777</v>
      </c>
      <c r="H6" s="20"/>
    </row>
    <row r="7" spans="2:13" ht="20.7" customHeight="1" x14ac:dyDescent="0.25">
      <c r="B7" s="18" t="s">
        <v>4</v>
      </c>
      <c r="C7" s="647"/>
      <c r="D7" s="647"/>
      <c r="E7" s="647"/>
      <c r="F7" s="647"/>
      <c r="G7" s="19">
        <v>38504</v>
      </c>
    </row>
    <row r="8" spans="2:13" ht="20.7" customHeight="1" x14ac:dyDescent="0.25">
      <c r="B8" s="18" t="s">
        <v>5</v>
      </c>
      <c r="C8" s="647"/>
      <c r="D8" s="647"/>
      <c r="E8" s="647"/>
      <c r="F8" s="647"/>
      <c r="G8" s="21" t="s">
        <v>6</v>
      </c>
    </row>
    <row r="9" spans="2:13" ht="20.7" customHeight="1" x14ac:dyDescent="0.25">
      <c r="B9" s="18" t="s">
        <v>7</v>
      </c>
      <c r="C9" s="647"/>
      <c r="D9" s="647"/>
      <c r="E9" s="647"/>
      <c r="F9" s="647"/>
      <c r="G9" s="21" t="s">
        <v>8</v>
      </c>
    </row>
    <row r="10" spans="2:13" ht="20.7" customHeight="1" x14ac:dyDescent="0.25">
      <c r="B10" s="18" t="s">
        <v>9</v>
      </c>
      <c r="C10" s="647"/>
      <c r="D10" s="647"/>
      <c r="E10" s="647"/>
      <c r="F10" s="647"/>
      <c r="G10" s="21" t="s">
        <v>8</v>
      </c>
    </row>
    <row r="11" spans="2:13" ht="20.7" customHeight="1" x14ac:dyDescent="0.25">
      <c r="B11" s="18" t="s">
        <v>10</v>
      </c>
      <c r="C11" s="647"/>
      <c r="D11" s="647"/>
      <c r="E11" s="647"/>
      <c r="F11" s="647"/>
      <c r="G11" s="21" t="s">
        <v>6</v>
      </c>
    </row>
    <row r="12" spans="2:13" ht="20.7" customHeight="1" x14ac:dyDescent="0.25">
      <c r="B12" s="18" t="s">
        <v>11</v>
      </c>
      <c r="C12" s="647"/>
      <c r="D12" s="647"/>
      <c r="E12" s="647"/>
      <c r="F12" s="647"/>
      <c r="G12" s="21" t="s">
        <v>12</v>
      </c>
    </row>
    <row r="13" spans="2:13" ht="20.7" customHeight="1" thickBot="1" x14ac:dyDescent="0.3">
      <c r="B13" s="22"/>
      <c r="C13" s="23"/>
      <c r="D13" s="23"/>
      <c r="E13" s="23"/>
      <c r="F13" s="23"/>
      <c r="G13" s="24"/>
    </row>
    <row r="14" spans="2:13" ht="17.399999999999999" thickBot="1" x14ac:dyDescent="0.3">
      <c r="B14" s="14" t="s">
        <v>13</v>
      </c>
      <c r="C14" s="15"/>
      <c r="D14" s="15"/>
      <c r="E14" s="15"/>
      <c r="F14" s="15"/>
      <c r="G14" s="16"/>
    </row>
    <row r="15" spans="2:13" ht="13.8" x14ac:dyDescent="0.25">
      <c r="B15" s="17"/>
      <c r="C15" s="647"/>
      <c r="D15" s="647"/>
      <c r="E15" s="647"/>
      <c r="F15" s="647"/>
      <c r="G15" s="25"/>
    </row>
    <row r="16" spans="2:13" ht="21.6" customHeight="1" x14ac:dyDescent="0.25">
      <c r="B16" s="18" t="s">
        <v>14</v>
      </c>
      <c r="C16" s="647"/>
      <c r="D16" s="647"/>
      <c r="E16" s="647"/>
      <c r="F16" s="647"/>
      <c r="G16" s="26" t="s">
        <v>15</v>
      </c>
    </row>
    <row r="17" spans="2:13" ht="21.6" customHeight="1" x14ac:dyDescent="0.3">
      <c r="B17" s="18" t="s">
        <v>16</v>
      </c>
      <c r="C17" s="647"/>
      <c r="D17" s="647"/>
      <c r="E17" s="647"/>
      <c r="F17" s="648"/>
      <c r="G17" s="27" t="s">
        <v>17</v>
      </c>
    </row>
    <row r="18" spans="2:13" ht="21.6" customHeight="1" x14ac:dyDescent="0.25">
      <c r="B18" s="18" t="s">
        <v>18</v>
      </c>
      <c r="C18" s="647"/>
      <c r="D18" s="647"/>
      <c r="E18" s="647"/>
      <c r="F18" s="648"/>
      <c r="G18" s="28" t="s">
        <v>19</v>
      </c>
    </row>
    <row r="19" spans="2:13" ht="21.6" customHeight="1" x14ac:dyDescent="0.25">
      <c r="B19" s="18" t="s">
        <v>20</v>
      </c>
      <c r="C19" s="647"/>
      <c r="D19" s="647"/>
      <c r="E19" s="647"/>
      <c r="F19" s="648"/>
      <c r="G19" s="29" t="s">
        <v>21</v>
      </c>
    </row>
    <row r="20" spans="2:13" s="11" customFormat="1" ht="21.6" customHeight="1" x14ac:dyDescent="0.3">
      <c r="B20" s="30" t="s">
        <v>22</v>
      </c>
      <c r="C20" s="649"/>
      <c r="D20" s="649"/>
      <c r="E20" s="649"/>
      <c r="F20" s="31" t="s">
        <v>23</v>
      </c>
      <c r="G20" s="32"/>
      <c r="H20" s="10"/>
      <c r="I20" s="10"/>
      <c r="J20" s="10"/>
      <c r="K20" s="10"/>
      <c r="L20" s="10"/>
      <c r="M20" s="10"/>
    </row>
    <row r="21" spans="2:13" ht="14.4" thickBot="1" x14ac:dyDescent="0.3">
      <c r="B21" s="22"/>
      <c r="C21" s="23"/>
      <c r="D21" s="23"/>
      <c r="E21" s="33"/>
      <c r="F21" s="23"/>
      <c r="G21" s="24"/>
    </row>
    <row r="22" spans="2:13" ht="23.7" customHeight="1" thickBot="1" x14ac:dyDescent="0.3">
      <c r="B22" s="14" t="s">
        <v>24</v>
      </c>
      <c r="C22" s="15"/>
      <c r="D22" s="15"/>
      <c r="E22" s="15"/>
      <c r="F22" s="15"/>
      <c r="G22" s="16"/>
    </row>
    <row r="23" spans="2:13" ht="13.8" x14ac:dyDescent="0.25">
      <c r="B23" s="34" t="s">
        <v>25</v>
      </c>
      <c r="C23" s="650"/>
      <c r="D23" s="650"/>
      <c r="E23" s="650"/>
      <c r="F23" s="650"/>
      <c r="G23" s="35"/>
    </row>
    <row r="24" spans="2:13" ht="13.8" x14ac:dyDescent="0.25">
      <c r="B24" s="36"/>
      <c r="C24" s="651"/>
      <c r="D24" s="651"/>
      <c r="E24" s="651"/>
      <c r="F24" s="651"/>
      <c r="G24" s="37"/>
    </row>
    <row r="25" spans="2:13" ht="20.7" customHeight="1" x14ac:dyDescent="0.25">
      <c r="B25" s="18" t="s">
        <v>26</v>
      </c>
      <c r="C25" s="647"/>
      <c r="D25" s="647"/>
      <c r="E25" s="647"/>
      <c r="F25" s="647"/>
      <c r="G25" s="21" t="s">
        <v>27</v>
      </c>
    </row>
    <row r="26" spans="2:13" ht="20.7" customHeight="1" x14ac:dyDescent="0.25">
      <c r="B26" s="18" t="s">
        <v>28</v>
      </c>
      <c r="C26" s="647"/>
      <c r="D26" s="647"/>
      <c r="E26" s="647"/>
      <c r="F26" s="647"/>
      <c r="G26" s="21" t="s">
        <v>29</v>
      </c>
    </row>
    <row r="27" spans="2:13" ht="20.7" customHeight="1" x14ac:dyDescent="0.25">
      <c r="B27" s="18" t="s">
        <v>30</v>
      </c>
      <c r="C27" s="647"/>
      <c r="D27" s="647"/>
      <c r="E27" s="647"/>
      <c r="F27" s="647"/>
      <c r="G27" s="21" t="s">
        <v>31</v>
      </c>
    </row>
    <row r="28" spans="2:13" ht="20.7" customHeight="1" x14ac:dyDescent="0.25">
      <c r="B28" s="18" t="s">
        <v>32</v>
      </c>
      <c r="C28" s="647"/>
      <c r="D28" s="647"/>
      <c r="E28" s="647"/>
      <c r="F28" s="647"/>
      <c r="G28" s="21" t="s">
        <v>33</v>
      </c>
    </row>
    <row r="29" spans="2:13" ht="20.7" customHeight="1" x14ac:dyDescent="0.25">
      <c r="B29" s="18"/>
      <c r="C29" s="647"/>
      <c r="D29" s="647"/>
      <c r="E29" s="647"/>
      <c r="F29" s="647"/>
      <c r="G29" s="21"/>
    </row>
    <row r="30" spans="2:13" ht="20.7" customHeight="1" x14ac:dyDescent="0.25">
      <c r="B30" s="18" t="s">
        <v>34</v>
      </c>
      <c r="C30" s="647"/>
      <c r="D30" s="647"/>
      <c r="E30" s="647"/>
      <c r="F30" s="647"/>
      <c r="G30" s="38">
        <v>6000000000</v>
      </c>
    </row>
    <row r="31" spans="2:13" ht="20.7" customHeight="1" x14ac:dyDescent="0.25">
      <c r="B31" s="18"/>
      <c r="C31" s="647"/>
      <c r="D31" s="647"/>
      <c r="E31" s="647"/>
      <c r="F31" s="647"/>
      <c r="G31" s="38"/>
    </row>
    <row r="32" spans="2:13" ht="20.7" customHeight="1" x14ac:dyDescent="0.25">
      <c r="B32" s="18" t="s">
        <v>35</v>
      </c>
      <c r="C32" s="647"/>
      <c r="D32" s="647"/>
      <c r="E32" s="647"/>
      <c r="F32" s="647"/>
      <c r="G32" s="38">
        <v>2860000000</v>
      </c>
    </row>
    <row r="33" spans="2:13" ht="20.7" customHeight="1" x14ac:dyDescent="0.25">
      <c r="B33" s="39" t="s">
        <v>36</v>
      </c>
      <c r="C33" s="647"/>
      <c r="D33" s="647"/>
      <c r="E33" s="647"/>
      <c r="F33" s="647"/>
      <c r="G33" s="40">
        <v>2795000000</v>
      </c>
    </row>
    <row r="34" spans="2:13" ht="20.7" customHeight="1" x14ac:dyDescent="0.25">
      <c r="B34" s="39" t="s">
        <v>37</v>
      </c>
      <c r="C34" s="647"/>
      <c r="D34" s="647"/>
      <c r="E34" s="647"/>
      <c r="F34" s="647"/>
      <c r="G34" s="41">
        <v>42000000</v>
      </c>
    </row>
    <row r="35" spans="2:13" ht="20.7" customHeight="1" x14ac:dyDescent="0.25">
      <c r="B35" s="39" t="s">
        <v>38</v>
      </c>
      <c r="C35" s="647"/>
      <c r="D35" s="647"/>
      <c r="E35" s="647"/>
      <c r="F35" s="647"/>
      <c r="G35" s="42">
        <v>23000000</v>
      </c>
    </row>
    <row r="36" spans="2:13" ht="20.7" customHeight="1" x14ac:dyDescent="0.25">
      <c r="B36" s="39"/>
      <c r="C36" s="647"/>
      <c r="D36" s="647"/>
      <c r="E36" s="647"/>
      <c r="F36" s="647"/>
      <c r="G36" s="38"/>
    </row>
    <row r="37" spans="2:13" ht="20.7" customHeight="1" x14ac:dyDescent="0.25">
      <c r="B37" s="18" t="s">
        <v>39</v>
      </c>
      <c r="C37" s="647"/>
      <c r="D37" s="647"/>
      <c r="E37" s="647"/>
      <c r="F37" s="647"/>
      <c r="G37" s="38" t="s">
        <v>40</v>
      </c>
    </row>
    <row r="38" spans="2:13" ht="20.7" customHeight="1" x14ac:dyDescent="0.25">
      <c r="B38" s="18" t="s">
        <v>41</v>
      </c>
      <c r="C38" s="647"/>
      <c r="D38" s="647"/>
      <c r="E38" s="647"/>
      <c r="F38" s="652"/>
      <c r="G38" s="21" t="s">
        <v>42</v>
      </c>
    </row>
    <row r="39" spans="2:13" ht="9.4499999999999993" customHeight="1" x14ac:dyDescent="0.25">
      <c r="B39" s="18"/>
      <c r="C39" s="647"/>
      <c r="D39" s="647"/>
      <c r="E39" s="647"/>
      <c r="F39" s="647"/>
      <c r="G39" s="43"/>
    </row>
    <row r="40" spans="2:13" ht="20.7" customHeight="1" x14ac:dyDescent="0.25">
      <c r="B40" s="44" t="s">
        <v>43</v>
      </c>
      <c r="C40" s="647"/>
      <c r="D40" s="647"/>
      <c r="E40" s="647"/>
      <c r="F40" s="653"/>
      <c r="G40" s="45" t="s">
        <v>44</v>
      </c>
    </row>
    <row r="41" spans="2:13" ht="20.7" customHeight="1" x14ac:dyDescent="0.25">
      <c r="B41" s="18" t="s">
        <v>36</v>
      </c>
      <c r="C41" s="647"/>
      <c r="D41" s="647"/>
      <c r="E41" s="647"/>
      <c r="F41" s="653"/>
      <c r="G41" s="21" t="s">
        <v>45</v>
      </c>
    </row>
    <row r="42" spans="2:13" ht="20.7" customHeight="1" x14ac:dyDescent="0.25">
      <c r="B42" s="18" t="s">
        <v>37</v>
      </c>
      <c r="C42" s="647"/>
      <c r="D42" s="647"/>
      <c r="E42" s="647"/>
      <c r="F42" s="653"/>
      <c r="G42" s="21" t="s">
        <v>46</v>
      </c>
    </row>
    <row r="43" spans="2:13" ht="20.7" customHeight="1" x14ac:dyDescent="0.25">
      <c r="B43" s="18" t="s">
        <v>38</v>
      </c>
      <c r="C43" s="647"/>
      <c r="D43" s="647"/>
      <c r="E43" s="647"/>
      <c r="F43" s="653"/>
      <c r="G43" s="21" t="s">
        <v>47</v>
      </c>
    </row>
    <row r="44" spans="2:13" ht="20.7" customHeight="1" thickBot="1" x14ac:dyDescent="0.3">
      <c r="B44" s="18"/>
      <c r="C44" s="647"/>
      <c r="D44" s="647"/>
      <c r="E44" s="654"/>
      <c r="F44" s="654"/>
      <c r="G44" s="25"/>
    </row>
    <row r="45" spans="2:13" ht="23.7" customHeight="1" thickBot="1" x14ac:dyDescent="0.3">
      <c r="B45" s="14" t="s">
        <v>48</v>
      </c>
      <c r="C45" s="15"/>
      <c r="D45" s="15"/>
      <c r="E45" s="15"/>
      <c r="F45" s="15"/>
      <c r="G45" s="16"/>
    </row>
    <row r="46" spans="2:13" ht="12.75" customHeight="1" x14ac:dyDescent="0.25">
      <c r="B46" s="17"/>
      <c r="C46" s="647"/>
      <c r="D46" s="647"/>
      <c r="E46" s="647"/>
      <c r="F46" s="647"/>
      <c r="G46" s="25"/>
    </row>
    <row r="47" spans="2:13" ht="20.7" customHeight="1" x14ac:dyDescent="0.25">
      <c r="B47" s="46" t="s">
        <v>48</v>
      </c>
      <c r="C47" s="647"/>
      <c r="D47" s="647"/>
      <c r="E47" s="655" t="s">
        <v>36</v>
      </c>
      <c r="F47" s="655" t="s">
        <v>37</v>
      </c>
      <c r="G47" s="47" t="s">
        <v>38</v>
      </c>
    </row>
    <row r="48" spans="2:13" s="11" customFormat="1" ht="20.7" customHeight="1" x14ac:dyDescent="0.3">
      <c r="B48" s="30" t="s">
        <v>49</v>
      </c>
      <c r="C48" s="649"/>
      <c r="D48" s="649"/>
      <c r="E48" s="48">
        <v>2932000000</v>
      </c>
      <c r="F48" s="48">
        <v>44000000</v>
      </c>
      <c r="G48" s="49">
        <v>24000000</v>
      </c>
      <c r="H48" s="10"/>
      <c r="I48" s="10"/>
      <c r="J48" s="10"/>
      <c r="K48" s="10"/>
      <c r="L48" s="10"/>
      <c r="M48" s="10"/>
    </row>
    <row r="49" spans="2:13" s="11" customFormat="1" ht="20.7" customHeight="1" x14ac:dyDescent="0.3">
      <c r="B49" s="30"/>
      <c r="C49" s="649"/>
      <c r="D49" s="649"/>
      <c r="E49" s="48"/>
      <c r="F49" s="48"/>
      <c r="G49" s="49"/>
      <c r="H49" s="10"/>
      <c r="I49" s="10"/>
      <c r="J49" s="10"/>
      <c r="K49" s="10"/>
      <c r="L49" s="10"/>
      <c r="M49" s="10"/>
    </row>
    <row r="50" spans="2:13" s="11" customFormat="1" ht="20.7" customHeight="1" x14ac:dyDescent="0.3">
      <c r="B50" s="50" t="s">
        <v>50</v>
      </c>
      <c r="C50" s="649"/>
      <c r="D50" s="649"/>
      <c r="E50" s="656"/>
      <c r="F50" s="656"/>
      <c r="G50" s="51"/>
      <c r="H50" s="10"/>
      <c r="I50" s="10"/>
      <c r="J50" s="10"/>
      <c r="K50" s="10"/>
      <c r="L50" s="10"/>
      <c r="M50" s="10"/>
    </row>
    <row r="51" spans="2:13" s="11" customFormat="1" ht="20.7" customHeight="1" x14ac:dyDescent="0.3">
      <c r="B51" s="30" t="s">
        <v>51</v>
      </c>
      <c r="C51" s="649"/>
      <c r="D51" s="649"/>
      <c r="E51" s="657" t="s">
        <v>52</v>
      </c>
      <c r="F51" s="657" t="s">
        <v>52</v>
      </c>
      <c r="G51" s="52" t="s">
        <v>52</v>
      </c>
      <c r="H51" s="10"/>
      <c r="I51" s="10"/>
      <c r="J51" s="10"/>
      <c r="K51" s="10"/>
      <c r="L51" s="10"/>
      <c r="M51" s="10"/>
    </row>
    <row r="52" spans="2:13" s="11" customFormat="1" ht="20.7" customHeight="1" x14ac:dyDescent="0.3">
      <c r="B52" s="30" t="s">
        <v>53</v>
      </c>
      <c r="C52" s="649"/>
      <c r="D52" s="649"/>
      <c r="E52" s="657" t="s">
        <v>52</v>
      </c>
      <c r="F52" s="657" t="s">
        <v>52</v>
      </c>
      <c r="G52" s="52" t="s">
        <v>52</v>
      </c>
      <c r="H52" s="10"/>
      <c r="I52" s="10"/>
      <c r="J52" s="10"/>
      <c r="K52" s="10"/>
      <c r="L52" s="10"/>
      <c r="M52" s="10"/>
    </row>
    <row r="53" spans="2:13" s="11" customFormat="1" ht="20.7" customHeight="1" x14ac:dyDescent="0.3">
      <c r="B53" s="30" t="s">
        <v>54</v>
      </c>
      <c r="C53" s="649"/>
      <c r="D53" s="649"/>
      <c r="E53" s="657" t="s">
        <v>52</v>
      </c>
      <c r="F53" s="658" t="s">
        <v>55</v>
      </c>
      <c r="G53" s="53" t="s">
        <v>55</v>
      </c>
      <c r="H53" s="10"/>
      <c r="I53" s="10"/>
      <c r="J53" s="10"/>
      <c r="K53" s="10"/>
      <c r="L53" s="10"/>
      <c r="M53" s="10"/>
    </row>
    <row r="54" spans="2:13" s="11" customFormat="1" ht="20.7" customHeight="1" x14ac:dyDescent="0.3">
      <c r="B54" s="30"/>
      <c r="C54" s="649"/>
      <c r="D54" s="649"/>
      <c r="E54" s="657"/>
      <c r="F54" s="657"/>
      <c r="G54" s="52"/>
      <c r="H54" s="10"/>
      <c r="I54" s="10"/>
      <c r="J54" s="10"/>
      <c r="K54" s="10"/>
      <c r="L54" s="10"/>
      <c r="M54" s="10"/>
    </row>
    <row r="55" spans="2:13" s="11" customFormat="1" ht="20.7" customHeight="1" x14ac:dyDescent="0.3">
      <c r="B55" s="30" t="s">
        <v>56</v>
      </c>
      <c r="C55" s="649"/>
      <c r="D55" s="649"/>
      <c r="E55" s="54">
        <v>0</v>
      </c>
      <c r="F55" s="54">
        <v>0</v>
      </c>
      <c r="G55" s="55">
        <v>0</v>
      </c>
      <c r="H55" s="10"/>
      <c r="I55" s="10"/>
      <c r="J55" s="10"/>
      <c r="K55" s="10"/>
      <c r="L55" s="10"/>
      <c r="M55" s="10"/>
    </row>
    <row r="56" spans="2:13" s="11" customFormat="1" ht="20.7" customHeight="1" thickBot="1" x14ac:dyDescent="0.35">
      <c r="B56" s="30" t="s">
        <v>57</v>
      </c>
      <c r="C56" s="649"/>
      <c r="D56" s="649"/>
      <c r="E56" s="56">
        <f>E48-E55</f>
        <v>2932000000</v>
      </c>
      <c r="F56" s="56">
        <f>F48-F55</f>
        <v>44000000</v>
      </c>
      <c r="G56" s="57">
        <f>G48-G55</f>
        <v>24000000</v>
      </c>
      <c r="H56" s="10"/>
      <c r="I56" s="10"/>
      <c r="J56" s="10"/>
      <c r="K56" s="10"/>
      <c r="L56" s="10"/>
      <c r="M56" s="10"/>
    </row>
    <row r="57" spans="2:13" s="11" customFormat="1" ht="7.5" customHeight="1" x14ac:dyDescent="0.3">
      <c r="B57" s="30"/>
      <c r="C57" s="649"/>
      <c r="D57" s="649"/>
      <c r="E57" s="657"/>
      <c r="F57" s="657"/>
      <c r="G57" s="52"/>
      <c r="H57" s="10"/>
      <c r="I57" s="10"/>
      <c r="J57" s="10"/>
      <c r="K57" s="10"/>
      <c r="L57" s="10"/>
      <c r="M57" s="10"/>
    </row>
    <row r="58" spans="2:13" s="11" customFormat="1" ht="47.85" customHeight="1" x14ac:dyDescent="0.3">
      <c r="B58" s="30" t="s">
        <v>58</v>
      </c>
      <c r="C58" s="649"/>
      <c r="D58" s="649"/>
      <c r="E58" s="659" t="s">
        <v>8</v>
      </c>
      <c r="F58" s="659" t="s">
        <v>8</v>
      </c>
      <c r="G58" s="58" t="s">
        <v>8</v>
      </c>
      <c r="H58" s="10"/>
      <c r="I58" s="10"/>
      <c r="J58" s="10"/>
      <c r="K58" s="10"/>
      <c r="L58" s="10"/>
      <c r="M58" s="10"/>
    </row>
    <row r="59" spans="2:13" s="11" customFormat="1" ht="20.7" customHeight="1" x14ac:dyDescent="0.3">
      <c r="B59" s="30" t="s">
        <v>59</v>
      </c>
      <c r="C59" s="649"/>
      <c r="D59" s="649"/>
      <c r="E59" s="660" t="s">
        <v>60</v>
      </c>
      <c r="F59" s="660" t="s">
        <v>60</v>
      </c>
      <c r="G59" s="59" t="s">
        <v>60</v>
      </c>
      <c r="H59" s="10"/>
      <c r="I59" s="10"/>
      <c r="J59" s="10"/>
      <c r="K59" s="10"/>
      <c r="L59" s="10"/>
      <c r="M59" s="10"/>
    </row>
    <row r="60" spans="2:13" ht="20.7" customHeight="1" thickBot="1" x14ac:dyDescent="0.3">
      <c r="B60" s="22"/>
      <c r="C60" s="23"/>
      <c r="D60" s="23"/>
      <c r="E60" s="23"/>
      <c r="F60" s="23"/>
      <c r="G60" s="24"/>
    </row>
    <row r="61" spans="2:13" ht="23.7" customHeight="1" thickBot="1" x14ac:dyDescent="0.3">
      <c r="B61" s="14" t="s">
        <v>61</v>
      </c>
      <c r="C61" s="15"/>
      <c r="D61" s="15"/>
      <c r="E61" s="15"/>
      <c r="F61" s="15"/>
      <c r="G61" s="16"/>
    </row>
    <row r="62" spans="2:13" ht="11.25" customHeight="1" x14ac:dyDescent="0.25">
      <c r="B62" s="18"/>
      <c r="C62" s="647"/>
      <c r="D62" s="647"/>
      <c r="E62" s="647"/>
      <c r="F62" s="647"/>
      <c r="G62" s="43"/>
    </row>
    <row r="63" spans="2:13" ht="20.7" customHeight="1" x14ac:dyDescent="0.25">
      <c r="B63" s="18" t="s">
        <v>62</v>
      </c>
      <c r="C63" s="647"/>
      <c r="D63" s="647"/>
      <c r="E63" s="647"/>
      <c r="F63" s="647"/>
      <c r="G63" s="21" t="s">
        <v>63</v>
      </c>
    </row>
    <row r="64" spans="2:13" ht="20.7" customHeight="1" x14ac:dyDescent="0.25">
      <c r="B64" s="18" t="s">
        <v>64</v>
      </c>
      <c r="C64" s="647"/>
      <c r="D64" s="647"/>
      <c r="E64" s="647"/>
      <c r="F64" s="647"/>
      <c r="G64" s="21" t="s">
        <v>65</v>
      </c>
    </row>
    <row r="65" spans="2:8" ht="20.7" customHeight="1" x14ac:dyDescent="0.25">
      <c r="B65" s="18" t="s">
        <v>66</v>
      </c>
      <c r="C65" s="647"/>
      <c r="D65" s="647"/>
      <c r="E65" s="647"/>
      <c r="F65" s="647"/>
      <c r="G65" s="60">
        <v>45761</v>
      </c>
      <c r="H65" s="61"/>
    </row>
    <row r="66" spans="2:8" ht="11.25" customHeight="1" x14ac:dyDescent="0.25">
      <c r="B66" s="17"/>
      <c r="C66" s="647"/>
      <c r="D66" s="647"/>
      <c r="E66" s="647"/>
      <c r="F66" s="647"/>
      <c r="G66" s="25"/>
    </row>
    <row r="67" spans="2:8" ht="20.7" customHeight="1" x14ac:dyDescent="0.25">
      <c r="B67" s="18"/>
      <c r="C67" s="647"/>
      <c r="D67" s="647"/>
      <c r="E67" s="655" t="s">
        <v>36</v>
      </c>
      <c r="F67" s="655" t="s">
        <v>37</v>
      </c>
      <c r="G67" s="47" t="s">
        <v>38</v>
      </c>
    </row>
    <row r="68" spans="2:8" ht="20.7" customHeight="1" x14ac:dyDescent="0.25">
      <c r="B68" s="62" t="s">
        <v>67</v>
      </c>
      <c r="C68" s="647"/>
      <c r="D68" s="647"/>
      <c r="E68" s="647"/>
      <c r="F68" s="647"/>
      <c r="G68" s="25"/>
    </row>
    <row r="69" spans="2:8" ht="13.8" x14ac:dyDescent="0.25">
      <c r="B69" s="18" t="s">
        <v>68</v>
      </c>
      <c r="C69" s="647"/>
      <c r="D69" s="647"/>
      <c r="E69" s="63">
        <v>2939215212</v>
      </c>
      <c r="F69" s="63">
        <v>2939215212</v>
      </c>
      <c r="G69" s="550">
        <v>2939215212</v>
      </c>
    </row>
    <row r="70" spans="2:8" ht="20.7" customHeight="1" x14ac:dyDescent="0.25">
      <c r="B70" s="18" t="s">
        <v>69</v>
      </c>
      <c r="C70" s="647"/>
      <c r="D70" s="647"/>
      <c r="E70" s="63">
        <v>784788</v>
      </c>
      <c r="F70" s="63">
        <v>784788</v>
      </c>
      <c r="G70" s="550">
        <v>784788</v>
      </c>
    </row>
    <row r="71" spans="2:8" ht="20.7" customHeight="1" x14ac:dyDescent="0.25">
      <c r="B71" s="18" t="s">
        <v>70</v>
      </c>
      <c r="C71" s="647"/>
      <c r="D71" s="647"/>
      <c r="E71" s="63">
        <v>2795000000</v>
      </c>
      <c r="F71" s="63">
        <v>2837000000</v>
      </c>
      <c r="G71" s="64">
        <v>2860000000</v>
      </c>
    </row>
    <row r="72" spans="2:8" ht="20.7" customHeight="1" x14ac:dyDescent="0.25">
      <c r="B72" s="18" t="s">
        <v>71</v>
      </c>
      <c r="C72" s="647"/>
      <c r="D72" s="647"/>
      <c r="E72" s="65">
        <v>0</v>
      </c>
      <c r="F72" s="65">
        <v>0</v>
      </c>
      <c r="G72" s="66">
        <v>0</v>
      </c>
    </row>
    <row r="73" spans="2:8" ht="20.7" customHeight="1" x14ac:dyDescent="0.25">
      <c r="B73" s="17" t="s">
        <v>72</v>
      </c>
      <c r="C73" s="661"/>
      <c r="D73" s="661"/>
      <c r="E73" s="67">
        <f>E69+E70-E71-E72</f>
        <v>145000000</v>
      </c>
      <c r="F73" s="67">
        <f>F69+F70-F71-F72</f>
        <v>103000000</v>
      </c>
      <c r="G73" s="68">
        <f>G69+G70-G71-G72</f>
        <v>80000000</v>
      </c>
    </row>
    <row r="74" spans="2:8" ht="20.7" customHeight="1" x14ac:dyDescent="0.25">
      <c r="B74" s="18"/>
      <c r="C74" s="647"/>
      <c r="D74" s="647"/>
      <c r="E74" s="647"/>
      <c r="F74" s="647"/>
      <c r="G74" s="25"/>
    </row>
    <row r="75" spans="2:8" ht="20.7" customHeight="1" x14ac:dyDescent="0.25">
      <c r="B75" s="44" t="s">
        <v>73</v>
      </c>
      <c r="C75" s="647"/>
      <c r="D75" s="647"/>
      <c r="E75" s="647"/>
      <c r="F75" s="69"/>
      <c r="G75" s="25"/>
    </row>
    <row r="76" spans="2:8" ht="20.7" customHeight="1" x14ac:dyDescent="0.25">
      <c r="B76" s="18" t="s">
        <v>74</v>
      </c>
      <c r="C76" s="647"/>
      <c r="D76" s="647"/>
      <c r="E76" s="70">
        <v>2940000000</v>
      </c>
      <c r="F76" s="71">
        <f>E76</f>
        <v>2940000000</v>
      </c>
      <c r="G76" s="72">
        <f>F76</f>
        <v>2940000000</v>
      </c>
    </row>
    <row r="77" spans="2:8" ht="20.7" customHeight="1" x14ac:dyDescent="0.25">
      <c r="B77" s="18" t="s">
        <v>75</v>
      </c>
      <c r="C77" s="647"/>
      <c r="D77" s="647"/>
      <c r="E77" s="73">
        <v>0.10599383589916041</v>
      </c>
      <c r="F77" s="73">
        <v>8.6999999999999994E-2</v>
      </c>
      <c r="G77" s="74">
        <v>6.7000000000000004E-2</v>
      </c>
    </row>
    <row r="78" spans="2:8" ht="20.7" customHeight="1" x14ac:dyDescent="0.25">
      <c r="B78" s="18" t="s">
        <v>76</v>
      </c>
      <c r="C78" s="647"/>
      <c r="D78" s="647"/>
      <c r="E78" s="75">
        <v>4.9000000000000002E-2</v>
      </c>
      <c r="F78" s="75">
        <v>3.5000000000000003E-2</v>
      </c>
      <c r="G78" s="76">
        <v>2.7E-2</v>
      </c>
    </row>
    <row r="79" spans="2:8" ht="20.7" customHeight="1" x14ac:dyDescent="0.25">
      <c r="B79" s="18" t="s">
        <v>77</v>
      </c>
      <c r="C79" s="647"/>
      <c r="D79" s="647"/>
      <c r="E79" s="67">
        <f>E76*E78</f>
        <v>144060000</v>
      </c>
      <c r="F79" s="77">
        <f>F76*F78</f>
        <v>102900000.00000001</v>
      </c>
      <c r="G79" s="68">
        <f>G76*G78</f>
        <v>79380000</v>
      </c>
    </row>
    <row r="80" spans="2:8" ht="17.850000000000001" customHeight="1" x14ac:dyDescent="0.25">
      <c r="B80" s="17"/>
      <c r="C80" s="661"/>
      <c r="D80" s="661"/>
      <c r="E80" s="661"/>
      <c r="F80" s="78"/>
      <c r="G80" s="79"/>
    </row>
    <row r="81" spans="2:10" ht="20.7" customHeight="1" x14ac:dyDescent="0.25">
      <c r="B81" s="17" t="s">
        <v>78</v>
      </c>
      <c r="C81" s="661"/>
      <c r="D81" s="661"/>
      <c r="E81" s="662" t="str">
        <f>IF(E73&gt;=E79,"Yes","No")</f>
        <v>Yes</v>
      </c>
      <c r="F81" s="80" t="str">
        <f>IF(F73&gt;=F79,"Yes","No")</f>
        <v>Yes</v>
      </c>
      <c r="G81" s="81" t="str">
        <f>IF(G73&gt;=G79,"Yes","No")</f>
        <v>Yes</v>
      </c>
    </row>
    <row r="82" spans="2:10" ht="13.2" customHeight="1" x14ac:dyDescent="0.25">
      <c r="B82" s="18"/>
      <c r="C82" s="647"/>
      <c r="D82" s="647"/>
      <c r="E82" s="647"/>
      <c r="F82" s="69"/>
      <c r="G82" s="25"/>
    </row>
    <row r="83" spans="2:10" ht="13.8" x14ac:dyDescent="0.25">
      <c r="B83" s="82" t="s">
        <v>79</v>
      </c>
      <c r="C83" s="647"/>
      <c r="D83" s="647"/>
      <c r="E83" s="647"/>
      <c r="F83" s="647"/>
      <c r="G83" s="25"/>
    </row>
    <row r="84" spans="2:10" ht="13.2" customHeight="1" x14ac:dyDescent="0.25">
      <c r="B84" s="17"/>
      <c r="C84" s="647"/>
      <c r="D84" s="647"/>
      <c r="E84" s="647"/>
      <c r="F84" s="647"/>
      <c r="G84" s="25"/>
    </row>
    <row r="85" spans="2:10" ht="20.7" customHeight="1" x14ac:dyDescent="0.25">
      <c r="B85" s="18" t="s">
        <v>80</v>
      </c>
      <c r="C85" s="647"/>
      <c r="D85" s="647"/>
      <c r="E85" s="647"/>
      <c r="F85" s="647"/>
      <c r="G85" s="21" t="s">
        <v>81</v>
      </c>
    </row>
    <row r="86" spans="2:10" ht="20.7" customHeight="1" x14ac:dyDescent="0.25">
      <c r="B86" s="18" t="s">
        <v>82</v>
      </c>
      <c r="C86" s="647"/>
      <c r="D86" s="647"/>
      <c r="E86" s="647"/>
      <c r="F86" s="647"/>
      <c r="G86" s="21" t="s">
        <v>83</v>
      </c>
      <c r="I86" s="83"/>
      <c r="J86" s="83"/>
    </row>
    <row r="87" spans="2:10" ht="20.7" customHeight="1" x14ac:dyDescent="0.25">
      <c r="B87" s="18" t="s">
        <v>84</v>
      </c>
      <c r="C87" s="647"/>
      <c r="D87" s="647"/>
      <c r="E87" s="647"/>
      <c r="F87" s="647"/>
      <c r="G87" s="21" t="s">
        <v>85</v>
      </c>
      <c r="I87" s="83"/>
      <c r="J87" s="83"/>
    </row>
    <row r="88" spans="2:10" ht="20.7" customHeight="1" x14ac:dyDescent="0.25">
      <c r="B88" s="18" t="s">
        <v>86</v>
      </c>
      <c r="C88" s="647"/>
      <c r="D88" s="647"/>
      <c r="E88" s="647"/>
      <c r="F88" s="647"/>
      <c r="G88" s="21" t="s">
        <v>87</v>
      </c>
      <c r="I88" s="83"/>
      <c r="J88" s="83"/>
    </row>
    <row r="89" spans="2:10" ht="20.7" customHeight="1" x14ac:dyDescent="0.25">
      <c r="B89" s="18"/>
      <c r="C89" s="647"/>
      <c r="D89" s="647"/>
      <c r="E89" s="647"/>
      <c r="F89" s="647"/>
      <c r="G89" s="21"/>
      <c r="I89" s="83"/>
      <c r="J89" s="83"/>
    </row>
    <row r="90" spans="2:10" ht="20.7" customHeight="1" x14ac:dyDescent="0.25">
      <c r="B90" s="18" t="s">
        <v>88</v>
      </c>
      <c r="C90" s="647"/>
      <c r="D90" s="647"/>
      <c r="E90" s="647"/>
      <c r="F90" s="647"/>
      <c r="G90" s="84">
        <v>80000000</v>
      </c>
      <c r="I90" s="83"/>
      <c r="J90" s="83"/>
    </row>
    <row r="91" spans="2:10" ht="20.7" customHeight="1" x14ac:dyDescent="0.25">
      <c r="B91" s="18" t="s">
        <v>89</v>
      </c>
      <c r="C91" s="647"/>
      <c r="D91" s="647"/>
      <c r="E91" s="647"/>
      <c r="F91" s="647"/>
      <c r="G91" s="38">
        <v>0</v>
      </c>
    </row>
    <row r="92" spans="2:10" ht="20.7" customHeight="1" thickBot="1" x14ac:dyDescent="0.3">
      <c r="B92" s="18" t="s">
        <v>90</v>
      </c>
      <c r="C92" s="647"/>
      <c r="D92" s="647"/>
      <c r="E92" s="647"/>
      <c r="F92" s="647"/>
      <c r="G92" s="85">
        <f>G90-G91</f>
        <v>80000000</v>
      </c>
    </row>
    <row r="93" spans="2:10" ht="15.9" customHeight="1" thickTop="1" x14ac:dyDescent="0.25">
      <c r="B93" s="18"/>
      <c r="C93" s="647"/>
      <c r="D93" s="647"/>
      <c r="E93" s="663"/>
      <c r="F93" s="647"/>
      <c r="G93" s="25"/>
    </row>
    <row r="94" spans="2:10" ht="20.7" customHeight="1" x14ac:dyDescent="0.25">
      <c r="B94" s="82" t="s">
        <v>91</v>
      </c>
      <c r="C94" s="647"/>
      <c r="D94" s="647"/>
      <c r="E94" s="663"/>
      <c r="F94" s="647"/>
      <c r="G94" s="25"/>
    </row>
    <row r="95" spans="2:10" ht="15.9" customHeight="1" x14ac:dyDescent="0.25">
      <c r="B95" s="18"/>
      <c r="C95" s="647"/>
      <c r="D95" s="647"/>
      <c r="E95" s="663"/>
      <c r="F95" s="647"/>
      <c r="G95" s="25"/>
    </row>
    <row r="96" spans="2:10" ht="20.7" hidden="1" customHeight="1" x14ac:dyDescent="0.25">
      <c r="B96" s="18"/>
      <c r="C96" s="647"/>
      <c r="D96" s="647"/>
      <c r="E96" s="647"/>
      <c r="F96" s="647"/>
      <c r="G96" s="25"/>
    </row>
    <row r="97" spans="2:7" ht="20.7" customHeight="1" x14ac:dyDescent="0.25">
      <c r="B97" s="18" t="s">
        <v>80</v>
      </c>
      <c r="C97" s="647"/>
      <c r="D97" s="647"/>
      <c r="E97" s="647"/>
      <c r="F97" s="647"/>
      <c r="G97" s="21" t="s">
        <v>81</v>
      </c>
    </row>
    <row r="98" spans="2:7" ht="20.7" customHeight="1" x14ac:dyDescent="0.25">
      <c r="B98" s="18" t="s">
        <v>82</v>
      </c>
      <c r="C98" s="647"/>
      <c r="D98" s="647"/>
      <c r="E98" s="647"/>
      <c r="F98" s="647"/>
      <c r="G98" s="21" t="s">
        <v>8</v>
      </c>
    </row>
    <row r="99" spans="2:7" ht="20.7" customHeight="1" x14ac:dyDescent="0.25">
      <c r="B99" s="18" t="s">
        <v>84</v>
      </c>
      <c r="C99" s="647"/>
      <c r="D99" s="647"/>
      <c r="E99" s="647"/>
      <c r="F99" s="647"/>
      <c r="G99" s="21" t="s">
        <v>60</v>
      </c>
    </row>
    <row r="100" spans="2:7" ht="20.7" customHeight="1" x14ac:dyDescent="0.25">
      <c r="B100" s="18" t="s">
        <v>86</v>
      </c>
      <c r="C100" s="647"/>
      <c r="D100" s="647"/>
      <c r="E100" s="647"/>
      <c r="F100" s="647"/>
      <c r="G100" s="21" t="s">
        <v>92</v>
      </c>
    </row>
    <row r="101" spans="2:7" ht="20.7" customHeight="1" x14ac:dyDescent="0.25">
      <c r="B101" s="18"/>
      <c r="C101" s="647"/>
      <c r="D101" s="647"/>
      <c r="E101" s="647"/>
      <c r="F101" s="647"/>
      <c r="G101" s="21"/>
    </row>
    <row r="102" spans="2:7" ht="20.7" customHeight="1" x14ac:dyDescent="0.25">
      <c r="B102" s="18" t="s">
        <v>93</v>
      </c>
      <c r="C102" s="647"/>
      <c r="D102" s="647"/>
      <c r="E102" s="647"/>
      <c r="F102" s="647"/>
      <c r="G102" s="38">
        <v>280000000</v>
      </c>
    </row>
    <row r="103" spans="2:7" ht="20.7" customHeight="1" x14ac:dyDescent="0.25">
      <c r="B103" s="18" t="s">
        <v>94</v>
      </c>
      <c r="C103" s="647"/>
      <c r="D103" s="647"/>
      <c r="E103" s="647"/>
      <c r="F103" s="647"/>
      <c r="G103" s="38">
        <v>0</v>
      </c>
    </row>
    <row r="104" spans="2:7" ht="20.7" customHeight="1" thickBot="1" x14ac:dyDescent="0.3">
      <c r="B104" s="18" t="s">
        <v>95</v>
      </c>
      <c r="C104" s="647"/>
      <c r="D104" s="647"/>
      <c r="E104" s="647"/>
      <c r="F104" s="647"/>
      <c r="G104" s="85">
        <f>G102-G103</f>
        <v>280000000</v>
      </c>
    </row>
    <row r="105" spans="2:7" ht="20.7" customHeight="1" thickTop="1" thickBot="1" x14ac:dyDescent="0.3">
      <c r="B105" s="22"/>
      <c r="C105" s="23"/>
      <c r="D105" s="23"/>
      <c r="E105" s="23"/>
      <c r="F105" s="23"/>
      <c r="G105" s="86"/>
    </row>
    <row r="106" spans="2:7" ht="23.7" customHeight="1" thickBot="1" x14ac:dyDescent="0.35">
      <c r="B106" s="87" t="s">
        <v>96</v>
      </c>
      <c r="C106" s="88"/>
      <c r="D106" s="88"/>
      <c r="E106" s="88"/>
      <c r="F106" s="88"/>
      <c r="G106" s="89"/>
    </row>
    <row r="107" spans="2:7" ht="20.7" customHeight="1" x14ac:dyDescent="0.25">
      <c r="B107" s="18"/>
      <c r="C107" s="647"/>
      <c r="D107" s="647"/>
      <c r="E107" s="647"/>
      <c r="F107" s="647"/>
      <c r="G107" s="90"/>
    </row>
    <row r="108" spans="2:7" ht="20.7" customHeight="1" x14ac:dyDescent="0.25">
      <c r="B108" s="18" t="s">
        <v>96</v>
      </c>
      <c r="C108" s="647"/>
      <c r="D108" s="647"/>
      <c r="E108" s="647"/>
      <c r="F108" s="647"/>
      <c r="G108" s="21" t="s">
        <v>8</v>
      </c>
    </row>
    <row r="109" spans="2:7" ht="20.7" customHeight="1" x14ac:dyDescent="0.25">
      <c r="B109" s="18" t="s">
        <v>84</v>
      </c>
      <c r="C109" s="647"/>
      <c r="D109" s="647"/>
      <c r="E109" s="647"/>
      <c r="F109" s="647"/>
      <c r="G109" s="21" t="s">
        <v>97</v>
      </c>
    </row>
    <row r="110" spans="2:7" ht="20.7" customHeight="1" x14ac:dyDescent="0.25">
      <c r="B110" s="18" t="s">
        <v>98</v>
      </c>
      <c r="C110" s="647"/>
      <c r="D110" s="647"/>
      <c r="E110" s="647"/>
      <c r="F110" s="647"/>
      <c r="G110" s="21" t="s">
        <v>99</v>
      </c>
    </row>
    <row r="111" spans="2:7" ht="20.7" customHeight="1" x14ac:dyDescent="0.25">
      <c r="B111" s="18" t="s">
        <v>100</v>
      </c>
      <c r="C111" s="647"/>
      <c r="D111" s="647"/>
      <c r="E111" s="647"/>
      <c r="F111" s="647"/>
      <c r="G111" s="38">
        <v>2860000000</v>
      </c>
    </row>
    <row r="112" spans="2:7" ht="20.7" customHeight="1" thickBot="1" x14ac:dyDescent="0.3">
      <c r="B112" s="22"/>
      <c r="C112" s="23"/>
      <c r="D112" s="23"/>
      <c r="E112" s="23"/>
      <c r="F112" s="23"/>
      <c r="G112" s="91"/>
    </row>
    <row r="113" spans="2:15" ht="23.7" customHeight="1" thickBot="1" x14ac:dyDescent="0.3">
      <c r="B113" s="14" t="s">
        <v>101</v>
      </c>
      <c r="C113" s="15"/>
      <c r="D113" s="15"/>
      <c r="E113" s="15"/>
      <c r="F113" s="15"/>
      <c r="G113" s="16"/>
    </row>
    <row r="114" spans="2:15" ht="20.7" customHeight="1" thickBot="1" x14ac:dyDescent="0.3">
      <c r="B114" s="92"/>
      <c r="C114" s="664"/>
      <c r="D114" s="93"/>
      <c r="E114" s="93"/>
      <c r="F114" s="93"/>
      <c r="G114" s="94"/>
    </row>
    <row r="115" spans="2:15" ht="23.7" customHeight="1" thickBot="1" x14ac:dyDescent="0.3">
      <c r="B115" s="95" t="s">
        <v>102</v>
      </c>
      <c r="C115" s="96"/>
      <c r="D115" s="96"/>
      <c r="E115" s="96"/>
      <c r="F115" s="96"/>
      <c r="G115" s="97"/>
    </row>
    <row r="116" spans="2:15" ht="20.7" customHeight="1" x14ac:dyDescent="0.25">
      <c r="B116" s="98"/>
      <c r="C116" s="99"/>
      <c r="D116" s="100"/>
      <c r="E116" s="100"/>
      <c r="F116" s="100"/>
      <c r="G116" s="101"/>
    </row>
    <row r="117" spans="2:15" ht="42.15" hidden="1" customHeight="1" x14ac:dyDescent="0.25">
      <c r="B117" s="102" t="s">
        <v>103</v>
      </c>
      <c r="C117" s="665"/>
      <c r="D117" s="665"/>
      <c r="E117" s="665"/>
      <c r="F117" s="665"/>
      <c r="G117" s="103"/>
    </row>
    <row r="118" spans="2:15" ht="0.9" customHeight="1" x14ac:dyDescent="0.25">
      <c r="B118" s="104"/>
      <c r="C118" s="666"/>
      <c r="D118" s="105"/>
      <c r="E118" s="105"/>
      <c r="F118" s="105"/>
      <c r="G118" s="106"/>
    </row>
    <row r="119" spans="2:15" s="11" customFormat="1" ht="38.4" customHeight="1" x14ac:dyDescent="0.3">
      <c r="B119" s="107" t="s">
        <v>104</v>
      </c>
      <c r="C119" s="108" t="s">
        <v>105</v>
      </c>
      <c r="D119" s="109" t="s">
        <v>106</v>
      </c>
      <c r="E119" s="109" t="s">
        <v>107</v>
      </c>
      <c r="F119" s="109" t="s">
        <v>108</v>
      </c>
      <c r="G119" s="110" t="s">
        <v>109</v>
      </c>
      <c r="H119" s="10"/>
      <c r="I119" s="10"/>
      <c r="J119" s="10"/>
      <c r="K119" s="10"/>
      <c r="L119" s="10"/>
      <c r="M119" s="10"/>
    </row>
    <row r="120" spans="2:15" s="11" customFormat="1" ht="20.7" customHeight="1" x14ac:dyDescent="0.3">
      <c r="B120" s="36" t="s">
        <v>110</v>
      </c>
      <c r="C120" s="111">
        <v>45785</v>
      </c>
      <c r="D120" s="111">
        <v>45861</v>
      </c>
      <c r="E120" s="112" t="s">
        <v>111</v>
      </c>
      <c r="F120" s="112" t="str">
        <f>G41</f>
        <v>P-1.za  (sf)</v>
      </c>
      <c r="G120" s="113">
        <f>G33</f>
        <v>2795000000</v>
      </c>
      <c r="H120" s="10"/>
      <c r="I120" s="10"/>
      <c r="J120" s="10"/>
      <c r="K120" s="10"/>
      <c r="L120" s="10"/>
      <c r="M120" s="10"/>
    </row>
    <row r="121" spans="2:15" s="11" customFormat="1" ht="20.7" customHeight="1" x14ac:dyDescent="0.3">
      <c r="B121" s="36" t="s">
        <v>112</v>
      </c>
      <c r="C121" s="111">
        <v>45789</v>
      </c>
      <c r="D121" s="111">
        <v>45789</v>
      </c>
      <c r="E121" s="112" t="s">
        <v>113</v>
      </c>
      <c r="F121" s="112" t="s">
        <v>113</v>
      </c>
      <c r="G121" s="113">
        <f>G34</f>
        <v>42000000</v>
      </c>
      <c r="H121" s="10"/>
      <c r="I121" s="10"/>
      <c r="J121" s="10"/>
      <c r="K121" s="10"/>
      <c r="L121" s="10"/>
      <c r="M121" s="10"/>
    </row>
    <row r="122" spans="2:15" s="11" customFormat="1" ht="20.7" customHeight="1" x14ac:dyDescent="0.3">
      <c r="B122" s="36" t="s">
        <v>114</v>
      </c>
      <c r="C122" s="111">
        <v>45789</v>
      </c>
      <c r="D122" s="111">
        <v>45789</v>
      </c>
      <c r="E122" s="112" t="s">
        <v>115</v>
      </c>
      <c r="F122" s="112" t="s">
        <v>115</v>
      </c>
      <c r="G122" s="113">
        <f>G35</f>
        <v>23000000</v>
      </c>
      <c r="H122" s="10"/>
      <c r="I122" s="10"/>
      <c r="J122" s="10"/>
      <c r="K122" s="10"/>
      <c r="L122" s="10"/>
      <c r="M122" s="10"/>
    </row>
    <row r="123" spans="2:15" ht="20.7" customHeight="1" thickBot="1" x14ac:dyDescent="0.3">
      <c r="B123" s="114" t="s">
        <v>116</v>
      </c>
      <c r="C123" s="115"/>
      <c r="D123" s="115"/>
      <c r="E123" s="115"/>
      <c r="F123" s="115"/>
      <c r="G123" s="116">
        <f>SUM(G120:G122)</f>
        <v>2860000000</v>
      </c>
    </row>
    <row r="124" spans="2:15" ht="20.7" customHeight="1" thickTop="1" x14ac:dyDescent="0.25">
      <c r="B124" s="104"/>
      <c r="C124" s="115"/>
      <c r="D124" s="117"/>
      <c r="E124" s="667"/>
      <c r="F124" s="668"/>
      <c r="G124" s="25"/>
    </row>
    <row r="125" spans="2:15" ht="43.2" customHeight="1" x14ac:dyDescent="0.25">
      <c r="B125" s="107" t="s">
        <v>104</v>
      </c>
      <c r="C125" s="109" t="s">
        <v>117</v>
      </c>
      <c r="D125" s="109" t="s">
        <v>118</v>
      </c>
      <c r="E125" s="109" t="s">
        <v>119</v>
      </c>
      <c r="F125" s="109" t="s">
        <v>120</v>
      </c>
      <c r="G125" s="110" t="s">
        <v>121</v>
      </c>
    </row>
    <row r="126" spans="2:15" ht="20.7" customHeight="1" x14ac:dyDescent="0.25">
      <c r="B126" s="36" t="s">
        <v>110</v>
      </c>
      <c r="C126" s="118">
        <v>34.890797853309479</v>
      </c>
      <c r="D126" s="119">
        <v>91</v>
      </c>
      <c r="E126" s="659">
        <v>180</v>
      </c>
      <c r="F126" s="119">
        <v>532000000</v>
      </c>
      <c r="G126" s="120">
        <v>45800</v>
      </c>
      <c r="H126" s="61"/>
      <c r="N126" s="121"/>
      <c r="O126" s="121"/>
    </row>
    <row r="127" spans="2:15" ht="20.7" customHeight="1" x14ac:dyDescent="0.25">
      <c r="B127" s="36" t="s">
        <v>112</v>
      </c>
      <c r="C127" s="118">
        <v>12</v>
      </c>
      <c r="D127" s="119">
        <v>91</v>
      </c>
      <c r="E127" s="659">
        <v>180</v>
      </c>
      <c r="F127" s="119">
        <v>42000000</v>
      </c>
      <c r="G127" s="120">
        <v>45789</v>
      </c>
      <c r="H127" s="61"/>
      <c r="N127" s="121"/>
      <c r="O127" s="121"/>
    </row>
    <row r="128" spans="2:15" ht="20.7" customHeight="1" x14ac:dyDescent="0.25">
      <c r="B128" s="36" t="s">
        <v>114</v>
      </c>
      <c r="C128" s="118">
        <v>12</v>
      </c>
      <c r="D128" s="119">
        <v>91</v>
      </c>
      <c r="E128" s="659">
        <v>180</v>
      </c>
      <c r="F128" s="119">
        <v>23000000</v>
      </c>
      <c r="G128" s="120">
        <v>45789</v>
      </c>
      <c r="H128" s="61"/>
      <c r="N128" s="121"/>
      <c r="O128" s="121"/>
    </row>
    <row r="129" spans="2:17" ht="13.2" customHeight="1" x14ac:dyDescent="0.25">
      <c r="B129" s="104"/>
      <c r="C129" s="122"/>
      <c r="D129" s="117"/>
      <c r="E129" s="667"/>
      <c r="F129" s="668"/>
      <c r="G129" s="25"/>
      <c r="N129" s="121"/>
      <c r="O129" s="121"/>
    </row>
    <row r="130" spans="2:17" ht="20.7" customHeight="1" x14ac:dyDescent="0.25">
      <c r="B130" s="123"/>
      <c r="C130" s="647"/>
      <c r="D130" s="647"/>
      <c r="E130" s="647"/>
      <c r="F130" s="648"/>
      <c r="G130" s="25"/>
      <c r="N130" s="121"/>
      <c r="O130" s="121"/>
      <c r="P130" s="121"/>
    </row>
    <row r="131" spans="2:17" ht="45" hidden="1" customHeight="1" thickBot="1" x14ac:dyDescent="0.3">
      <c r="B131" s="124" t="s">
        <v>104</v>
      </c>
      <c r="C131" s="125"/>
      <c r="D131" s="126" t="s">
        <v>122</v>
      </c>
      <c r="E131" s="127" t="s">
        <v>123</v>
      </c>
      <c r="F131" s="128"/>
      <c r="G131" s="25"/>
      <c r="N131" s="121"/>
      <c r="O131" s="121"/>
      <c r="P131" s="121"/>
    </row>
    <row r="132" spans="2:17" ht="18.75" hidden="1" customHeight="1" thickBot="1" x14ac:dyDescent="0.3">
      <c r="B132" s="129" t="s">
        <v>110</v>
      </c>
      <c r="C132" s="130" t="s">
        <v>124</v>
      </c>
      <c r="D132" s="131">
        <v>0</v>
      </c>
      <c r="E132" s="132">
        <v>0</v>
      </c>
      <c r="F132" s="128"/>
      <c r="G132" s="25"/>
      <c r="N132" s="121"/>
      <c r="O132" s="121"/>
      <c r="P132" s="121"/>
    </row>
    <row r="133" spans="2:17" ht="18.75" hidden="1" customHeight="1" thickBot="1" x14ac:dyDescent="0.3">
      <c r="B133" s="133" t="s">
        <v>116</v>
      </c>
      <c r="C133" s="134"/>
      <c r="D133" s="135">
        <v>0</v>
      </c>
      <c r="E133" s="136">
        <v>0</v>
      </c>
      <c r="F133" s="128"/>
      <c r="G133" s="25"/>
      <c r="N133" s="121"/>
      <c r="O133" s="121"/>
      <c r="P133" s="121"/>
    </row>
    <row r="134" spans="2:17" ht="13.8" x14ac:dyDescent="0.25">
      <c r="B134" s="104"/>
      <c r="C134" s="115"/>
      <c r="D134" s="137"/>
      <c r="E134" s="667"/>
      <c r="F134" s="668"/>
      <c r="G134" s="25"/>
      <c r="J134" s="642">
        <v>45777</v>
      </c>
      <c r="K134" s="4" t="s">
        <v>125</v>
      </c>
      <c r="N134" s="121"/>
      <c r="O134" s="121"/>
      <c r="P134" s="121"/>
    </row>
    <row r="135" spans="2:17" ht="20.7" customHeight="1" x14ac:dyDescent="0.25">
      <c r="B135" s="123"/>
      <c r="C135" s="669"/>
      <c r="D135" s="138"/>
      <c r="E135" s="670"/>
      <c r="F135" s="671"/>
      <c r="G135" s="25"/>
      <c r="N135" s="121"/>
      <c r="O135" s="121"/>
      <c r="P135" s="121"/>
    </row>
    <row r="136" spans="2:17" ht="20.7" customHeight="1" x14ac:dyDescent="0.25">
      <c r="B136" s="123"/>
      <c r="C136" s="669"/>
      <c r="D136" s="138"/>
      <c r="E136" s="670"/>
      <c r="F136" s="671"/>
      <c r="G136" s="25"/>
      <c r="J136" s="643" t="s">
        <v>110</v>
      </c>
      <c r="K136" s="643" t="s">
        <v>112</v>
      </c>
      <c r="L136" s="643" t="s">
        <v>114</v>
      </c>
      <c r="N136" s="121"/>
      <c r="O136" s="121"/>
      <c r="P136" s="121"/>
    </row>
    <row r="137" spans="2:17" ht="20.7" customHeight="1" x14ac:dyDescent="0.25">
      <c r="B137" s="123"/>
      <c r="C137" s="669"/>
      <c r="D137" s="138"/>
      <c r="E137" s="670"/>
      <c r="F137" s="671"/>
      <c r="G137" s="25"/>
      <c r="I137" s="644" t="s">
        <v>126</v>
      </c>
      <c r="J137" s="645">
        <v>2052800000</v>
      </c>
      <c r="K137" s="645">
        <v>42000000</v>
      </c>
      <c r="L137" s="645">
        <v>23000000</v>
      </c>
      <c r="N137" s="121"/>
      <c r="O137" s="121"/>
      <c r="P137" s="121">
        <v>1</v>
      </c>
      <c r="Q137" s="1">
        <v>30</v>
      </c>
    </row>
    <row r="138" spans="2:17" ht="20.7" customHeight="1" x14ac:dyDescent="0.25">
      <c r="B138" s="123"/>
      <c r="C138" s="669"/>
      <c r="D138" s="138"/>
      <c r="E138" s="670"/>
      <c r="F138" s="671"/>
      <c r="G138" s="25"/>
      <c r="I138" s="4" t="s">
        <v>127</v>
      </c>
      <c r="J138" s="645">
        <v>0</v>
      </c>
      <c r="K138" s="645">
        <v>0</v>
      </c>
      <c r="L138" s="645">
        <v>0</v>
      </c>
      <c r="N138" s="121"/>
      <c r="O138" s="121"/>
      <c r="P138" s="121">
        <v>31</v>
      </c>
      <c r="Q138" s="1">
        <v>45</v>
      </c>
    </row>
    <row r="139" spans="2:17" ht="20.7" customHeight="1" x14ac:dyDescent="0.25">
      <c r="B139" s="123"/>
      <c r="C139" s="669"/>
      <c r="D139" s="138"/>
      <c r="E139" s="670"/>
      <c r="F139" s="671"/>
      <c r="G139" s="25"/>
      <c r="I139" s="4" t="s">
        <v>128</v>
      </c>
      <c r="J139" s="645">
        <v>0</v>
      </c>
      <c r="K139" s="645">
        <v>0</v>
      </c>
      <c r="L139" s="645">
        <v>0</v>
      </c>
      <c r="N139" s="121"/>
      <c r="O139" s="121"/>
      <c r="P139" s="121">
        <v>46</v>
      </c>
      <c r="Q139" s="1">
        <v>70</v>
      </c>
    </row>
    <row r="140" spans="2:17" ht="20.7" customHeight="1" x14ac:dyDescent="0.25">
      <c r="B140" s="123"/>
      <c r="C140" s="669"/>
      <c r="D140" s="138"/>
      <c r="E140" s="670"/>
      <c r="F140" s="671"/>
      <c r="G140" s="25"/>
      <c r="I140" s="4" t="s">
        <v>129</v>
      </c>
      <c r="J140" s="645">
        <v>742200000</v>
      </c>
      <c r="K140" s="645">
        <v>0</v>
      </c>
      <c r="L140" s="645">
        <v>0</v>
      </c>
      <c r="N140" s="121"/>
      <c r="O140" s="121"/>
      <c r="P140" s="121">
        <v>71</v>
      </c>
      <c r="Q140" s="1">
        <v>85</v>
      </c>
    </row>
    <row r="141" spans="2:17" ht="20.7" customHeight="1" x14ac:dyDescent="0.25">
      <c r="B141" s="123"/>
      <c r="C141" s="669"/>
      <c r="D141" s="138"/>
      <c r="E141" s="670"/>
      <c r="F141" s="671"/>
      <c r="G141" s="25"/>
      <c r="I141" s="4" t="s">
        <v>130</v>
      </c>
      <c r="J141" s="645">
        <v>0</v>
      </c>
      <c r="K141" s="645">
        <v>0</v>
      </c>
      <c r="L141" s="645">
        <v>0</v>
      </c>
      <c r="N141" s="121"/>
      <c r="O141" s="121"/>
      <c r="P141" s="121">
        <v>86</v>
      </c>
      <c r="Q141" s="1">
        <v>100</v>
      </c>
    </row>
    <row r="142" spans="2:17" ht="20.7" customHeight="1" x14ac:dyDescent="0.25">
      <c r="B142" s="123"/>
      <c r="C142" s="669"/>
      <c r="D142" s="138"/>
      <c r="E142" s="670"/>
      <c r="F142" s="671"/>
      <c r="G142" s="25"/>
      <c r="I142" s="4" t="s">
        <v>131</v>
      </c>
      <c r="J142" s="645">
        <v>0</v>
      </c>
      <c r="K142" s="645">
        <v>0</v>
      </c>
      <c r="L142" s="645">
        <v>0</v>
      </c>
      <c r="N142" s="121"/>
      <c r="O142" s="121"/>
      <c r="P142" s="121">
        <v>101</v>
      </c>
      <c r="Q142" s="1">
        <v>999</v>
      </c>
    </row>
    <row r="143" spans="2:17" ht="20.7" customHeight="1" x14ac:dyDescent="0.25">
      <c r="B143" s="123"/>
      <c r="C143" s="669"/>
      <c r="D143" s="138"/>
      <c r="E143" s="670"/>
      <c r="F143" s="671"/>
      <c r="G143" s="25"/>
      <c r="J143" s="646">
        <f>SUM(J137:J142)</f>
        <v>2795000000</v>
      </c>
      <c r="K143" s="646">
        <f>SUM(K137:K142)</f>
        <v>42000000</v>
      </c>
      <c r="L143" s="646">
        <f>SUM(L137:L142)</f>
        <v>23000000</v>
      </c>
      <c r="N143" s="121"/>
      <c r="O143" s="121"/>
      <c r="P143" s="121"/>
    </row>
    <row r="144" spans="2:17" ht="20.7" customHeight="1" x14ac:dyDescent="0.25">
      <c r="B144" s="123"/>
      <c r="C144" s="669"/>
      <c r="D144" s="138"/>
      <c r="E144" s="670"/>
      <c r="F144" s="671"/>
      <c r="G144" s="25"/>
      <c r="J144" s="646">
        <f>G120</f>
        <v>2795000000</v>
      </c>
      <c r="K144" s="646">
        <f>G121</f>
        <v>42000000</v>
      </c>
      <c r="L144" s="646">
        <f>G122</f>
        <v>23000000</v>
      </c>
      <c r="N144" s="121"/>
      <c r="O144" s="121"/>
      <c r="P144" s="121"/>
    </row>
    <row r="145" spans="2:16" ht="20.7" customHeight="1" x14ac:dyDescent="0.25">
      <c r="B145" s="123"/>
      <c r="C145" s="669"/>
      <c r="D145" s="138"/>
      <c r="E145" s="670"/>
      <c r="F145" s="671"/>
      <c r="G145" s="25"/>
      <c r="J145" s="646">
        <v>0</v>
      </c>
      <c r="K145" s="646">
        <v>0</v>
      </c>
      <c r="L145" s="646">
        <v>0</v>
      </c>
      <c r="N145" s="121"/>
      <c r="O145" s="121"/>
      <c r="P145" s="121"/>
    </row>
    <row r="146" spans="2:16" ht="20.7" customHeight="1" x14ac:dyDescent="0.25">
      <c r="B146" s="123"/>
      <c r="C146" s="669"/>
      <c r="D146" s="138"/>
      <c r="E146" s="670"/>
      <c r="F146" s="671"/>
      <c r="G146" s="25"/>
      <c r="J146" s="139"/>
      <c r="K146" s="139"/>
      <c r="L146" s="139"/>
      <c r="M146" s="139"/>
    </row>
    <row r="147" spans="2:16" ht="20.7" customHeight="1" x14ac:dyDescent="0.25">
      <c r="B147" s="123"/>
      <c r="C147" s="669"/>
      <c r="D147" s="138"/>
      <c r="E147" s="670"/>
      <c r="F147" s="671"/>
      <c r="G147" s="25"/>
      <c r="J147" s="139"/>
      <c r="K147" s="139"/>
      <c r="L147" s="139"/>
      <c r="M147" s="139"/>
    </row>
    <row r="148" spans="2:16" ht="20.7" customHeight="1" x14ac:dyDescent="0.25">
      <c r="B148" s="123"/>
      <c r="C148" s="669"/>
      <c r="D148" s="138"/>
      <c r="E148" s="670"/>
      <c r="F148" s="671"/>
      <c r="G148" s="25"/>
    </row>
    <row r="149" spans="2:16" ht="31.95" customHeight="1" x14ac:dyDescent="0.25">
      <c r="B149" s="140" t="s">
        <v>132</v>
      </c>
      <c r="C149" s="672"/>
      <c r="D149" s="672"/>
      <c r="E149" s="672"/>
      <c r="F149" s="672"/>
      <c r="G149" s="141"/>
    </row>
    <row r="150" spans="2:16" ht="20.7" customHeight="1" thickBot="1" x14ac:dyDescent="0.3">
      <c r="B150" s="142"/>
      <c r="C150" s="143"/>
      <c r="D150" s="144"/>
      <c r="E150" s="145"/>
      <c r="F150" s="146"/>
      <c r="G150" s="24"/>
    </row>
    <row r="151" spans="2:16" ht="20.7" hidden="1" customHeight="1" thickBot="1" x14ac:dyDescent="0.3">
      <c r="B151" s="142"/>
      <c r="C151" s="143"/>
      <c r="D151" s="144"/>
      <c r="E151" s="145"/>
      <c r="F151" s="146"/>
      <c r="G151" s="24"/>
    </row>
    <row r="152" spans="2:16" ht="23.7" customHeight="1" thickBot="1" x14ac:dyDescent="0.3">
      <c r="B152" s="95" t="str">
        <f>"Asset Breakdown as at "&amp;TEXT(G6,"dd mmmm yyyy")&amp;""</f>
        <v>Asset Breakdown as at 30 April 2025</v>
      </c>
      <c r="C152" s="96"/>
      <c r="D152" s="96"/>
      <c r="E152" s="96"/>
      <c r="F152" s="96"/>
      <c r="G152" s="97"/>
    </row>
    <row r="153" spans="2:16" ht="20.7" customHeight="1" thickBot="1" x14ac:dyDescent="0.3">
      <c r="B153" s="147"/>
      <c r="C153" s="148"/>
      <c r="D153" s="149"/>
      <c r="E153" s="150"/>
      <c r="F153" s="151"/>
      <c r="G153" s="152"/>
    </row>
    <row r="154" spans="2:16" ht="22.5" customHeight="1" thickBot="1" x14ac:dyDescent="0.3">
      <c r="B154" s="153" t="s">
        <v>133</v>
      </c>
      <c r="C154" s="154"/>
      <c r="D154" s="155"/>
      <c r="E154" s="647"/>
      <c r="F154" s="648"/>
      <c r="G154" s="25"/>
    </row>
    <row r="155" spans="2:16" ht="22.5" customHeight="1" x14ac:dyDescent="0.25">
      <c r="B155" s="156" t="s">
        <v>134</v>
      </c>
      <c r="C155" s="157"/>
      <c r="D155" s="158">
        <v>4002</v>
      </c>
      <c r="E155" s="673"/>
      <c r="F155" s="648"/>
      <c r="G155" s="25"/>
      <c r="H155" s="159"/>
      <c r="I155" s="160"/>
    </row>
    <row r="156" spans="2:16" ht="22.5" customHeight="1" x14ac:dyDescent="0.25">
      <c r="B156" s="161" t="s">
        <v>135</v>
      </c>
      <c r="C156" s="162"/>
      <c r="D156" s="163">
        <f>D159-D157-D155</f>
        <v>-18</v>
      </c>
      <c r="E156" s="673"/>
      <c r="F156" s="648"/>
      <c r="G156" s="25"/>
    </row>
    <row r="157" spans="2:16" ht="22.5" customHeight="1" x14ac:dyDescent="0.25">
      <c r="B157" s="161" t="s">
        <v>136</v>
      </c>
      <c r="C157" s="162"/>
      <c r="D157" s="164">
        <v>0</v>
      </c>
      <c r="E157" s="673"/>
      <c r="F157" s="165"/>
      <c r="G157" s="25"/>
    </row>
    <row r="158" spans="2:16" ht="22.5" hidden="1" customHeight="1" thickBot="1" x14ac:dyDescent="0.3">
      <c r="B158" s="161" t="s">
        <v>137</v>
      </c>
      <c r="C158" s="162"/>
      <c r="D158" s="166"/>
      <c r="E158" s="673"/>
      <c r="F158" s="648"/>
      <c r="G158" s="25"/>
    </row>
    <row r="159" spans="2:16" ht="22.5" customHeight="1" thickBot="1" x14ac:dyDescent="0.3">
      <c r="B159" s="167" t="s">
        <v>138</v>
      </c>
      <c r="C159" s="168"/>
      <c r="D159" s="169">
        <v>3984</v>
      </c>
      <c r="E159" s="673"/>
      <c r="F159" s="648"/>
      <c r="G159" s="25"/>
      <c r="H159" s="170">
        <v>0</v>
      </c>
    </row>
    <row r="160" spans="2:16" ht="22.5" customHeight="1" thickBot="1" x14ac:dyDescent="0.3">
      <c r="B160" s="171"/>
      <c r="C160" s="172"/>
      <c r="D160" s="172"/>
      <c r="E160" s="674"/>
      <c r="F160" s="648"/>
      <c r="G160" s="66"/>
    </row>
    <row r="161" spans="2:13" ht="22.5" customHeight="1" thickBot="1" x14ac:dyDescent="0.3">
      <c r="B161" s="173" t="s">
        <v>139</v>
      </c>
      <c r="C161" s="174"/>
      <c r="D161" s="175"/>
      <c r="E161" s="647"/>
      <c r="F161" s="648"/>
      <c r="G161" s="25"/>
    </row>
    <row r="162" spans="2:13" ht="24" hidden="1" customHeight="1" thickBot="1" x14ac:dyDescent="0.3">
      <c r="B162" s="176"/>
      <c r="C162" s="177"/>
      <c r="D162" s="178"/>
      <c r="E162" s="647"/>
      <c r="F162" s="179"/>
      <c r="G162" s="25"/>
    </row>
    <row r="163" spans="2:13" s="11" customFormat="1" ht="22.5" customHeight="1" x14ac:dyDescent="0.3">
      <c r="B163" s="180" t="s">
        <v>140</v>
      </c>
      <c r="C163" s="181"/>
      <c r="D163" s="182">
        <v>3.5839332117693988E-2</v>
      </c>
      <c r="E163" s="675"/>
      <c r="F163" s="676"/>
      <c r="G163" s="184"/>
      <c r="H163" s="10"/>
      <c r="I163" s="10"/>
      <c r="J163" s="10"/>
      <c r="K163" s="10"/>
      <c r="L163" s="10"/>
      <c r="M163" s="10"/>
    </row>
    <row r="164" spans="2:13" s="11" customFormat="1" ht="22.5" customHeight="1" x14ac:dyDescent="0.25">
      <c r="B164" s="185" t="s">
        <v>141</v>
      </c>
      <c r="C164" s="675"/>
      <c r="D164" s="186">
        <v>-6.0000000000000001E-3</v>
      </c>
      <c r="E164" s="675"/>
      <c r="F164" s="677"/>
      <c r="G164" s="184"/>
      <c r="H164" s="10"/>
      <c r="I164" s="10"/>
      <c r="J164" s="10"/>
      <c r="K164" s="10"/>
      <c r="L164" s="10"/>
      <c r="M164" s="10"/>
    </row>
    <row r="165" spans="2:13" s="11" customFormat="1" ht="22.5" customHeight="1" x14ac:dyDescent="0.25">
      <c r="B165" s="185" t="s">
        <v>142</v>
      </c>
      <c r="C165" s="675"/>
      <c r="D165" s="186">
        <v>-1.2117088189888329E-2</v>
      </c>
      <c r="E165" s="675"/>
      <c r="F165" s="677"/>
      <c r="G165" s="184"/>
      <c r="H165" s="10"/>
      <c r="I165" s="10"/>
      <c r="J165" s="10"/>
      <c r="K165" s="10"/>
      <c r="L165" s="10"/>
      <c r="M165" s="10"/>
    </row>
    <row r="166" spans="2:13" ht="22.5" customHeight="1" thickBot="1" x14ac:dyDescent="0.35">
      <c r="B166" s="187" t="s">
        <v>143</v>
      </c>
      <c r="C166" s="188"/>
      <c r="D166" s="189">
        <f>SUM(D163:D165)</f>
        <v>1.7722243927805661E-2</v>
      </c>
      <c r="E166" s="647"/>
      <c r="F166" s="676"/>
      <c r="G166" s="25"/>
    </row>
    <row r="167" spans="2:13" ht="22.5" customHeight="1" thickBot="1" x14ac:dyDescent="0.3">
      <c r="B167" s="190"/>
      <c r="C167" s="191"/>
      <c r="D167" s="191"/>
      <c r="E167" s="647"/>
      <c r="F167" s="648"/>
      <c r="G167" s="25"/>
    </row>
    <row r="168" spans="2:13" ht="22.5" customHeight="1" thickBot="1" x14ac:dyDescent="0.3">
      <c r="B168" s="173" t="s">
        <v>144</v>
      </c>
      <c r="C168" s="174"/>
      <c r="D168" s="175"/>
      <c r="E168" s="647"/>
      <c r="F168" s="648"/>
      <c r="G168" s="25"/>
    </row>
    <row r="169" spans="2:13" s="11" customFormat="1" ht="22.5" customHeight="1" x14ac:dyDescent="0.3">
      <c r="B169" s="192" t="s">
        <v>145</v>
      </c>
      <c r="C169" s="193"/>
      <c r="D169" s="194">
        <f>D159</f>
        <v>3984</v>
      </c>
      <c r="E169" s="649"/>
      <c r="F169" s="678"/>
      <c r="G169" s="195"/>
      <c r="H169" s="10"/>
      <c r="I169" s="10"/>
      <c r="J169" s="10"/>
      <c r="K169" s="10"/>
      <c r="L169" s="10"/>
      <c r="M169" s="10"/>
    </row>
    <row r="170" spans="2:13" s="11" customFormat="1" ht="22.5" customHeight="1" x14ac:dyDescent="0.3">
      <c r="B170" s="196" t="s">
        <v>146</v>
      </c>
      <c r="C170" s="197"/>
      <c r="D170" s="198">
        <v>2927887902.5999999</v>
      </c>
      <c r="E170" s="649"/>
      <c r="F170" s="678"/>
      <c r="G170" s="195"/>
      <c r="H170" s="199">
        <v>1.9999504089355469E-2</v>
      </c>
      <c r="I170" s="10"/>
      <c r="J170" s="10"/>
      <c r="K170" s="10"/>
      <c r="L170" s="10"/>
      <c r="M170" s="10"/>
    </row>
    <row r="171" spans="2:13" s="11" customFormat="1" ht="22.5" customHeight="1" x14ac:dyDescent="0.3">
      <c r="B171" s="196" t="s">
        <v>147</v>
      </c>
      <c r="C171" s="197"/>
      <c r="D171" s="198">
        <v>5157442.68</v>
      </c>
      <c r="E171" s="679"/>
      <c r="F171" s="678"/>
      <c r="G171" s="195"/>
      <c r="H171" s="10"/>
      <c r="I171" s="10"/>
      <c r="J171" s="10"/>
      <c r="K171" s="10"/>
      <c r="L171" s="10"/>
      <c r="M171" s="10"/>
    </row>
    <row r="172" spans="2:13" s="11" customFormat="1" ht="22.5" customHeight="1" x14ac:dyDescent="0.3">
      <c r="B172" s="196" t="s">
        <v>148</v>
      </c>
      <c r="C172" s="197"/>
      <c r="D172" s="198">
        <v>734911.62213855423</v>
      </c>
      <c r="E172" s="649"/>
      <c r="F172" s="678"/>
      <c r="G172" s="195"/>
      <c r="H172" s="10"/>
      <c r="I172" s="10"/>
      <c r="J172" s="10"/>
      <c r="K172" s="10"/>
      <c r="L172" s="10"/>
      <c r="M172" s="10"/>
    </row>
    <row r="173" spans="2:13" s="11" customFormat="1" ht="22.5" customHeight="1" x14ac:dyDescent="0.3">
      <c r="B173" s="196" t="s">
        <v>149</v>
      </c>
      <c r="C173" s="197"/>
      <c r="D173" s="200">
        <v>0.19242158164692255</v>
      </c>
      <c r="E173" s="649"/>
      <c r="F173" s="678"/>
      <c r="G173" s="195"/>
      <c r="H173" s="10"/>
      <c r="I173" s="10"/>
      <c r="J173" s="10"/>
      <c r="K173" s="10"/>
      <c r="L173" s="10"/>
      <c r="M173" s="10"/>
    </row>
    <row r="174" spans="2:13" s="11" customFormat="1" ht="22.5" customHeight="1" x14ac:dyDescent="0.3">
      <c r="B174" s="201" t="s">
        <v>150</v>
      </c>
      <c r="C174" s="202"/>
      <c r="D174" s="203">
        <v>0.69410500730375602</v>
      </c>
      <c r="E174" s="649"/>
      <c r="F174" s="678"/>
      <c r="G174" s="195"/>
      <c r="H174" s="10"/>
      <c r="I174" s="10"/>
      <c r="J174" s="10"/>
      <c r="K174" s="10"/>
      <c r="L174" s="10"/>
      <c r="M174" s="10"/>
    </row>
    <row r="175" spans="2:13" s="11" customFormat="1" ht="22.5" customHeight="1" x14ac:dyDescent="0.3">
      <c r="B175" s="201" t="s">
        <v>151</v>
      </c>
      <c r="C175" s="202"/>
      <c r="D175" s="200">
        <v>0.20957947751738956</v>
      </c>
      <c r="E175" s="649"/>
      <c r="F175" s="678"/>
      <c r="G175" s="195"/>
      <c r="H175" s="10"/>
      <c r="I175" s="10"/>
      <c r="J175" s="10"/>
      <c r="K175" s="10"/>
      <c r="L175" s="10"/>
      <c r="M175" s="10"/>
    </row>
    <row r="176" spans="2:13" s="11" customFormat="1" ht="22.5" customHeight="1" x14ac:dyDescent="0.3">
      <c r="B176" s="196" t="s">
        <v>152</v>
      </c>
      <c r="C176" s="197"/>
      <c r="D176" s="204">
        <v>36.040086161692059</v>
      </c>
      <c r="E176" s="649"/>
      <c r="F176" s="678"/>
      <c r="G176" s="195"/>
      <c r="H176" s="10"/>
      <c r="I176" s="10"/>
      <c r="J176" s="10"/>
      <c r="K176" s="10"/>
      <c r="L176" s="10"/>
      <c r="M176" s="10"/>
    </row>
    <row r="177" spans="2:13" s="11" customFormat="1" ht="22.5" customHeight="1" x14ac:dyDescent="0.3">
      <c r="B177" s="205" t="s">
        <v>153</v>
      </c>
      <c r="C177" s="206"/>
      <c r="D177" s="207">
        <v>17.175277050034772</v>
      </c>
      <c r="E177" s="649"/>
      <c r="F177" s="678"/>
      <c r="G177" s="195"/>
      <c r="H177" s="208"/>
      <c r="I177" s="10"/>
      <c r="J177" s="10"/>
      <c r="K177" s="10"/>
      <c r="L177" s="10"/>
      <c r="M177" s="10"/>
    </row>
    <row r="178" spans="2:13" s="11" customFormat="1" ht="22.5" customHeight="1" thickBot="1" x14ac:dyDescent="0.35">
      <c r="B178" s="209" t="s">
        <v>154</v>
      </c>
      <c r="C178" s="210"/>
      <c r="D178" s="211">
        <v>0.11607897761719443</v>
      </c>
      <c r="E178" s="649"/>
      <c r="F178" s="678"/>
      <c r="G178" s="195"/>
      <c r="H178" s="10"/>
      <c r="I178" s="10"/>
      <c r="J178" s="10"/>
      <c r="K178" s="10"/>
      <c r="L178" s="10"/>
      <c r="M178" s="10"/>
    </row>
    <row r="179" spans="2:13" ht="54.45" customHeight="1" x14ac:dyDescent="0.25">
      <c r="B179" s="212" t="s">
        <v>155</v>
      </c>
      <c r="C179" s="213"/>
      <c r="D179" s="213"/>
      <c r="E179" s="647"/>
      <c r="F179" s="648"/>
      <c r="G179" s="25"/>
    </row>
    <row r="180" spans="2:13" ht="7.5" customHeight="1" thickBot="1" x14ac:dyDescent="0.3">
      <c r="B180" s="214"/>
      <c r="C180" s="666"/>
      <c r="D180" s="215"/>
      <c r="E180" s="647"/>
      <c r="F180" s="648"/>
      <c r="G180" s="25"/>
    </row>
    <row r="181" spans="2:13" ht="22.5" customHeight="1" thickBot="1" x14ac:dyDescent="0.3">
      <c r="B181" s="153" t="s">
        <v>156</v>
      </c>
      <c r="C181" s="154"/>
      <c r="D181" s="155"/>
      <c r="E181" s="647"/>
      <c r="F181" s="648"/>
      <c r="G181" s="25"/>
    </row>
    <row r="182" spans="2:13" ht="22.5" customHeight="1" x14ac:dyDescent="0.25">
      <c r="B182" s="216" t="s">
        <v>157</v>
      </c>
      <c r="C182" s="217"/>
      <c r="D182" s="218">
        <v>2937677867.25</v>
      </c>
      <c r="E182" s="65"/>
      <c r="F182" s="648"/>
      <c r="G182" s="25"/>
      <c r="H182" s="219"/>
      <c r="I182" s="220"/>
      <c r="J182" s="83"/>
      <c r="K182" s="83"/>
      <c r="L182" s="83"/>
    </row>
    <row r="183" spans="2:13" ht="22.5" customHeight="1" x14ac:dyDescent="0.25">
      <c r="B183" s="161" t="s">
        <v>158</v>
      </c>
      <c r="C183" s="221"/>
      <c r="D183" s="222">
        <v>-36343310.109999999</v>
      </c>
      <c r="E183" s="674"/>
      <c r="F183" s="648"/>
      <c r="G183" s="25"/>
      <c r="H183" s="83"/>
      <c r="I183" s="83"/>
      <c r="J183" s="83"/>
      <c r="K183" s="83"/>
      <c r="L183" s="83"/>
    </row>
    <row r="184" spans="2:13" ht="22.5" customHeight="1" x14ac:dyDescent="0.25">
      <c r="B184" s="161" t="s">
        <v>159</v>
      </c>
      <c r="C184" s="221"/>
      <c r="D184" s="222">
        <v>-153408393.5</v>
      </c>
      <c r="E184" s="680"/>
      <c r="F184" s="648"/>
      <c r="G184" s="25"/>
      <c r="H184" s="83"/>
      <c r="I184" s="83"/>
      <c r="J184" s="83"/>
      <c r="K184" s="83"/>
      <c r="L184" s="83"/>
    </row>
    <row r="185" spans="2:13" ht="22.5" customHeight="1" x14ac:dyDescent="0.25">
      <c r="B185" s="161" t="s">
        <v>160</v>
      </c>
      <c r="C185" s="221"/>
      <c r="D185" s="222">
        <v>8377981.8799999999</v>
      </c>
      <c r="E185" s="647"/>
      <c r="F185" s="648"/>
      <c r="G185" s="25"/>
      <c r="H185" s="83"/>
      <c r="I185" s="83"/>
      <c r="J185" s="83"/>
      <c r="K185" s="83"/>
      <c r="L185" s="83"/>
    </row>
    <row r="186" spans="2:13" ht="22.5" customHeight="1" x14ac:dyDescent="0.25">
      <c r="B186" s="161" t="s">
        <v>161</v>
      </c>
      <c r="C186" s="221"/>
      <c r="D186" s="222">
        <v>208803.25</v>
      </c>
      <c r="E186" s="647"/>
      <c r="F186" s="648"/>
      <c r="G186" s="25"/>
      <c r="H186" s="83"/>
      <c r="I186" s="83"/>
      <c r="J186" s="83"/>
      <c r="K186" s="83"/>
      <c r="L186" s="83"/>
    </row>
    <row r="187" spans="2:13" ht="22.5" customHeight="1" thickBot="1" x14ac:dyDescent="0.3">
      <c r="B187" s="161" t="s">
        <v>162</v>
      </c>
      <c r="C187" s="221"/>
      <c r="D187" s="223">
        <f>SUM(D182:D186)</f>
        <v>2756512948.77</v>
      </c>
      <c r="E187" s="647"/>
      <c r="F187" s="648"/>
      <c r="G187" s="25"/>
      <c r="H187" s="83"/>
      <c r="I187" s="83"/>
      <c r="J187" s="83"/>
      <c r="K187" s="83"/>
      <c r="L187" s="83"/>
    </row>
    <row r="188" spans="2:13" ht="22.5" customHeight="1" thickTop="1" x14ac:dyDescent="0.25">
      <c r="B188" s="161" t="s">
        <v>163</v>
      </c>
      <c r="C188" s="221"/>
      <c r="D188" s="224">
        <v>144316956.11000001</v>
      </c>
      <c r="E188" s="647"/>
      <c r="F188" s="648"/>
      <c r="G188" s="25"/>
      <c r="H188" s="83"/>
      <c r="I188" s="83"/>
      <c r="J188" s="83"/>
      <c r="K188" s="83"/>
      <c r="L188" s="83"/>
    </row>
    <row r="189" spans="2:13" ht="22.5" customHeight="1" x14ac:dyDescent="0.25">
      <c r="B189" s="161" t="s">
        <v>164</v>
      </c>
      <c r="C189" s="221"/>
      <c r="D189" s="224">
        <v>26218841.890000001</v>
      </c>
      <c r="E189" s="647"/>
      <c r="F189" s="648"/>
      <c r="G189" s="25"/>
      <c r="H189" s="83"/>
      <c r="I189" s="83"/>
      <c r="J189" s="83"/>
      <c r="K189" s="83"/>
      <c r="L189" s="83"/>
    </row>
    <row r="190" spans="2:13" ht="22.5" hidden="1" customHeight="1" x14ac:dyDescent="0.25">
      <c r="B190" s="225" t="s">
        <v>165</v>
      </c>
      <c r="C190" s="226"/>
      <c r="D190" s="224">
        <v>0</v>
      </c>
      <c r="E190" s="647"/>
      <c r="F190" s="648"/>
      <c r="G190" s="25"/>
    </row>
    <row r="191" spans="2:13" ht="22.5" customHeight="1" x14ac:dyDescent="0.25">
      <c r="B191" s="227" t="s">
        <v>166</v>
      </c>
      <c r="C191" s="228"/>
      <c r="D191" s="224">
        <v>0</v>
      </c>
      <c r="E191" s="647"/>
      <c r="F191" s="648"/>
      <c r="G191" s="25"/>
    </row>
    <row r="192" spans="2:13" ht="22.5" customHeight="1" x14ac:dyDescent="0.25">
      <c r="B192" s="227" t="s">
        <v>167</v>
      </c>
      <c r="C192" s="228"/>
      <c r="D192" s="224">
        <v>0</v>
      </c>
      <c r="E192" s="647"/>
      <c r="F192" s="648"/>
      <c r="G192" s="25"/>
    </row>
    <row r="193" spans="2:16" ht="22.5" customHeight="1" x14ac:dyDescent="0.25">
      <c r="B193" s="161" t="s">
        <v>168</v>
      </c>
      <c r="C193" s="221"/>
      <c r="D193" s="224">
        <v>0</v>
      </c>
      <c r="E193" s="647"/>
      <c r="F193" s="648"/>
      <c r="G193" s="25"/>
    </row>
    <row r="194" spans="2:16" ht="22.5" customHeight="1" x14ac:dyDescent="0.25">
      <c r="B194" s="227" t="s">
        <v>169</v>
      </c>
      <c r="C194" s="229"/>
      <c r="D194" s="224">
        <v>0</v>
      </c>
      <c r="E194" s="647"/>
      <c r="F194" s="648"/>
      <c r="G194" s="25"/>
      <c r="H194" s="83"/>
    </row>
    <row r="195" spans="2:16" ht="22.5" customHeight="1" x14ac:dyDescent="0.25">
      <c r="B195" s="227" t="s">
        <v>170</v>
      </c>
      <c r="C195" s="229"/>
      <c r="D195" s="224">
        <v>0</v>
      </c>
      <c r="E195" s="647"/>
      <c r="F195" s="648"/>
      <c r="G195" s="25"/>
    </row>
    <row r="196" spans="2:16" ht="22.5" customHeight="1" x14ac:dyDescent="0.25">
      <c r="B196" s="161" t="s">
        <v>138</v>
      </c>
      <c r="C196" s="221"/>
      <c r="D196" s="230">
        <f>SUM(D187:D195)</f>
        <v>2927048746.77</v>
      </c>
      <c r="E196" s="681"/>
      <c r="F196" s="648"/>
      <c r="G196" s="25"/>
      <c r="H196" s="231">
        <v>0</v>
      </c>
      <c r="I196" s="231">
        <v>-2.0000934600830078E-2</v>
      </c>
    </row>
    <row r="197" spans="2:16" s="11" customFormat="1" ht="22.5" customHeight="1" thickBot="1" x14ac:dyDescent="0.3">
      <c r="B197" s="123"/>
      <c r="C197" s="669"/>
      <c r="D197" s="138"/>
      <c r="E197" s="647"/>
      <c r="F197" s="648"/>
      <c r="G197" s="25"/>
      <c r="H197" s="10"/>
      <c r="I197" s="10"/>
      <c r="J197" s="10"/>
      <c r="K197" s="10"/>
      <c r="L197" s="10"/>
      <c r="M197" s="10"/>
    </row>
    <row r="198" spans="2:16" s="11" customFormat="1" ht="22.5" customHeight="1" thickBot="1" x14ac:dyDescent="0.35">
      <c r="B198" s="232" t="s">
        <v>171</v>
      </c>
      <c r="C198" s="233"/>
      <c r="D198" s="233"/>
      <c r="E198" s="233"/>
      <c r="F198" s="233"/>
      <c r="G198" s="234"/>
      <c r="H198" s="10"/>
      <c r="I198" s="10"/>
      <c r="J198" s="10"/>
      <c r="K198" s="10"/>
      <c r="L198" s="208" t="s">
        <v>172</v>
      </c>
      <c r="M198" s="208" t="s">
        <v>173</v>
      </c>
      <c r="N198" s="10"/>
      <c r="O198" s="10"/>
      <c r="P198" s="10"/>
    </row>
    <row r="199" spans="2:16" s="11" customFormat="1" ht="22.5" customHeight="1" x14ac:dyDescent="0.25">
      <c r="B199" s="235"/>
      <c r="C199" s="236"/>
      <c r="D199" s="237"/>
      <c r="E199" s="238"/>
      <c r="F199" s="239"/>
      <c r="G199" s="152"/>
      <c r="H199" s="10"/>
      <c r="I199" s="10"/>
      <c r="J199" s="10"/>
      <c r="K199" s="10"/>
      <c r="L199" s="10" t="s">
        <v>172</v>
      </c>
      <c r="M199" s="638" t="s">
        <v>173</v>
      </c>
      <c r="N199" s="10"/>
      <c r="O199" s="10"/>
      <c r="P199" s="10"/>
    </row>
    <row r="200" spans="2:16" s="11" customFormat="1" ht="22.5" customHeight="1" x14ac:dyDescent="0.25">
      <c r="B200" s="123"/>
      <c r="C200" s="669"/>
      <c r="D200" s="138"/>
      <c r="E200" s="647"/>
      <c r="F200" s="648"/>
      <c r="G200" s="25"/>
      <c r="H200" s="10"/>
      <c r="I200" s="10"/>
      <c r="J200" s="10"/>
      <c r="K200" s="10"/>
      <c r="L200" s="10" t="s">
        <v>174</v>
      </c>
      <c r="M200" s="638">
        <v>15334555.159999996</v>
      </c>
      <c r="N200" s="10">
        <v>-1</v>
      </c>
      <c r="O200" s="10">
        <v>1</v>
      </c>
      <c r="P200" s="10"/>
    </row>
    <row r="201" spans="2:16" s="11" customFormat="1" ht="22.5" customHeight="1" x14ac:dyDescent="0.25">
      <c r="B201" s="123"/>
      <c r="C201" s="669"/>
      <c r="D201" s="138"/>
      <c r="E201" s="647"/>
      <c r="F201" s="648"/>
      <c r="G201" s="25"/>
      <c r="H201" s="10"/>
      <c r="I201" s="10"/>
      <c r="J201" s="10"/>
      <c r="K201" s="10"/>
      <c r="L201" s="10" t="s">
        <v>175</v>
      </c>
      <c r="M201" s="638">
        <v>74837381.280000001</v>
      </c>
      <c r="N201" s="10">
        <v>1</v>
      </c>
      <c r="O201" s="10">
        <v>5</v>
      </c>
      <c r="P201" s="10"/>
    </row>
    <row r="202" spans="2:16" s="11" customFormat="1" ht="22.5" customHeight="1" x14ac:dyDescent="0.25">
      <c r="B202" s="123"/>
      <c r="C202" s="669"/>
      <c r="D202" s="138"/>
      <c r="E202" s="647"/>
      <c r="F202" s="648"/>
      <c r="G202" s="25"/>
      <c r="H202" s="10"/>
      <c r="I202" s="10"/>
      <c r="J202" s="10"/>
      <c r="K202" s="10"/>
      <c r="L202" s="10" t="s">
        <v>176</v>
      </c>
      <c r="M202" s="638">
        <v>317594798.70999992</v>
      </c>
      <c r="N202" s="10">
        <v>5</v>
      </c>
      <c r="O202" s="10">
        <v>10</v>
      </c>
      <c r="P202" s="10"/>
    </row>
    <row r="203" spans="2:16" s="11" customFormat="1" ht="22.5" customHeight="1" x14ac:dyDescent="0.25">
      <c r="B203" s="123"/>
      <c r="C203" s="669"/>
      <c r="D203" s="138"/>
      <c r="E203" s="647"/>
      <c r="F203" s="648"/>
      <c r="G203" s="25"/>
      <c r="H203" s="10"/>
      <c r="I203" s="10"/>
      <c r="J203" s="10"/>
      <c r="K203" s="10"/>
      <c r="L203" s="10" t="s">
        <v>177</v>
      </c>
      <c r="M203" s="638">
        <v>505511042.23999989</v>
      </c>
      <c r="N203" s="10">
        <v>10</v>
      </c>
      <c r="O203" s="10">
        <v>15</v>
      </c>
      <c r="P203" s="10"/>
    </row>
    <row r="204" spans="2:16" s="11" customFormat="1" ht="22.5" customHeight="1" x14ac:dyDescent="0.25">
      <c r="B204" s="123"/>
      <c r="C204" s="669"/>
      <c r="D204" s="138"/>
      <c r="E204" s="647"/>
      <c r="F204" s="648"/>
      <c r="G204" s="25"/>
      <c r="H204" s="10"/>
      <c r="I204" s="10"/>
      <c r="J204" s="10"/>
      <c r="K204" s="10"/>
      <c r="L204" s="10" t="s">
        <v>178</v>
      </c>
      <c r="M204" s="638">
        <v>1439611260.0400012</v>
      </c>
      <c r="N204" s="10">
        <v>15</v>
      </c>
      <c r="O204" s="10">
        <v>20</v>
      </c>
      <c r="P204" s="10"/>
    </row>
    <row r="205" spans="2:16" s="11" customFormat="1" ht="22.5" customHeight="1" x14ac:dyDescent="0.25">
      <c r="B205" s="123"/>
      <c r="C205" s="669"/>
      <c r="D205" s="138"/>
      <c r="E205" s="647"/>
      <c r="F205" s="648"/>
      <c r="G205" s="25"/>
      <c r="H205" s="10"/>
      <c r="I205" s="10"/>
      <c r="J205" s="10"/>
      <c r="K205" s="10"/>
      <c r="L205" s="10" t="s">
        <v>179</v>
      </c>
      <c r="M205" s="639">
        <v>574998865.16999912</v>
      </c>
      <c r="N205" s="640">
        <v>20</v>
      </c>
      <c r="O205" s="10">
        <v>30</v>
      </c>
      <c r="P205" s="10"/>
    </row>
    <row r="206" spans="2:16" s="11" customFormat="1" ht="22.5" customHeight="1" x14ac:dyDescent="0.25">
      <c r="B206" s="123"/>
      <c r="C206" s="669"/>
      <c r="D206" s="138"/>
      <c r="E206" s="647"/>
      <c r="F206" s="648"/>
      <c r="G206" s="25"/>
      <c r="H206" s="10"/>
      <c r="I206" s="10"/>
      <c r="J206" s="10"/>
      <c r="K206" s="10"/>
      <c r="L206" s="10"/>
      <c r="M206" s="641">
        <f>SUM(M200:M205)</f>
        <v>2927887902.6000004</v>
      </c>
      <c r="N206" s="10"/>
      <c r="O206" s="10"/>
      <c r="P206" s="10"/>
    </row>
    <row r="207" spans="2:16" s="11" customFormat="1" ht="22.5" customHeight="1" x14ac:dyDescent="0.25">
      <c r="B207" s="123"/>
      <c r="C207" s="669"/>
      <c r="D207" s="138"/>
      <c r="E207" s="647"/>
      <c r="F207" s="648"/>
      <c r="G207" s="25"/>
      <c r="H207" s="10"/>
      <c r="I207" s="10"/>
      <c r="J207" s="10"/>
      <c r="K207" s="10"/>
      <c r="L207" s="10"/>
      <c r="M207" s="10">
        <f>M206-D195</f>
        <v>2927887902.6000004</v>
      </c>
      <c r="N207" s="10"/>
      <c r="O207" s="10"/>
      <c r="P207" s="10"/>
    </row>
    <row r="208" spans="2:16" s="11" customFormat="1" ht="22.5" customHeight="1" x14ac:dyDescent="0.25">
      <c r="B208" s="123"/>
      <c r="C208" s="669"/>
      <c r="D208" s="138"/>
      <c r="E208" s="647"/>
      <c r="F208" s="648"/>
      <c r="G208" s="25"/>
      <c r="H208" s="10"/>
      <c r="I208" s="10"/>
      <c r="J208" s="10"/>
      <c r="K208" s="10"/>
      <c r="L208" s="10"/>
      <c r="M208" s="10"/>
      <c r="N208" s="10"/>
      <c r="O208" s="10"/>
      <c r="P208" s="10"/>
    </row>
    <row r="209" spans="2:13" s="11" customFormat="1" ht="22.5" customHeight="1" x14ac:dyDescent="0.25">
      <c r="B209" s="123"/>
      <c r="C209" s="669"/>
      <c r="D209" s="138"/>
      <c r="E209" s="647"/>
      <c r="F209" s="648"/>
      <c r="G209" s="25"/>
      <c r="H209" s="10"/>
      <c r="I209" s="10"/>
      <c r="J209" s="10"/>
      <c r="K209" s="10"/>
      <c r="L209" s="10"/>
      <c r="M209" s="10"/>
    </row>
    <row r="210" spans="2:13" s="11" customFormat="1" ht="22.5" customHeight="1" x14ac:dyDescent="0.25">
      <c r="B210" s="123"/>
      <c r="C210" s="669"/>
      <c r="D210" s="138"/>
      <c r="E210" s="647"/>
      <c r="F210" s="648"/>
      <c r="G210" s="25"/>
      <c r="H210" s="10"/>
      <c r="I210" s="10"/>
      <c r="J210" s="10"/>
      <c r="K210" s="10"/>
      <c r="L210" s="10"/>
      <c r="M210" s="10"/>
    </row>
    <row r="211" spans="2:13" s="11" customFormat="1" ht="22.5" customHeight="1" x14ac:dyDescent="0.25">
      <c r="B211" s="123"/>
      <c r="C211" s="669"/>
      <c r="D211" s="138"/>
      <c r="E211" s="647"/>
      <c r="F211" s="648"/>
      <c r="G211" s="25"/>
      <c r="H211" s="10"/>
      <c r="I211" s="10"/>
      <c r="J211" s="10"/>
      <c r="K211" s="10"/>
      <c r="L211" s="10"/>
      <c r="M211" s="10"/>
    </row>
    <row r="212" spans="2:13" s="11" customFormat="1" ht="22.5" customHeight="1" x14ac:dyDescent="0.25">
      <c r="B212" s="123"/>
      <c r="C212" s="669"/>
      <c r="D212" s="138"/>
      <c r="E212" s="647"/>
      <c r="F212" s="648"/>
      <c r="G212" s="25"/>
      <c r="H212" s="10"/>
      <c r="I212" s="10"/>
      <c r="J212" s="10"/>
      <c r="K212" s="10"/>
      <c r="L212" s="10"/>
      <c r="M212" s="10"/>
    </row>
    <row r="213" spans="2:13" s="11" customFormat="1" ht="22.5" customHeight="1" x14ac:dyDescent="0.25">
      <c r="B213" s="123"/>
      <c r="C213" s="669"/>
      <c r="D213" s="138"/>
      <c r="E213" s="647"/>
      <c r="F213" s="648"/>
      <c r="G213" s="25"/>
      <c r="H213" s="10"/>
      <c r="I213" s="10"/>
      <c r="J213" s="10"/>
      <c r="K213" s="10"/>
      <c r="L213" s="10"/>
      <c r="M213" s="10"/>
    </row>
    <row r="214" spans="2:13" s="11" customFormat="1" ht="22.5" customHeight="1" x14ac:dyDescent="0.25">
      <c r="B214" s="123"/>
      <c r="C214" s="669"/>
      <c r="D214" s="138"/>
      <c r="E214" s="647"/>
      <c r="F214" s="648"/>
      <c r="G214" s="25"/>
      <c r="H214" s="10"/>
      <c r="I214" s="10"/>
      <c r="J214" s="10"/>
      <c r="K214" s="10"/>
      <c r="L214" s="10"/>
      <c r="M214" s="10"/>
    </row>
    <row r="215" spans="2:13" s="11" customFormat="1" ht="22.5" customHeight="1" x14ac:dyDescent="0.25">
      <c r="B215" s="123"/>
      <c r="C215" s="669"/>
      <c r="D215" s="138"/>
      <c r="E215" s="647"/>
      <c r="F215" s="648"/>
      <c r="G215" s="25"/>
      <c r="H215" s="10"/>
      <c r="I215" s="10"/>
      <c r="J215" s="10"/>
      <c r="K215" s="10"/>
      <c r="L215" s="10"/>
      <c r="M215" s="10"/>
    </row>
    <row r="216" spans="2:13" s="11" customFormat="1" ht="22.5" customHeight="1" thickBot="1" x14ac:dyDescent="0.3">
      <c r="B216" s="240"/>
      <c r="C216" s="241"/>
      <c r="D216" s="242"/>
      <c r="E216" s="23"/>
      <c r="F216" s="243"/>
      <c r="G216" s="24"/>
      <c r="H216" s="10"/>
      <c r="I216" s="10"/>
      <c r="J216" s="10"/>
      <c r="K216" s="10"/>
      <c r="L216" s="10"/>
      <c r="M216" s="10"/>
    </row>
    <row r="217" spans="2:13" s="11" customFormat="1" ht="22.5" customHeight="1" thickBot="1" x14ac:dyDescent="0.3">
      <c r="B217" s="244"/>
      <c r="C217" s="245"/>
      <c r="D217" s="245"/>
      <c r="E217" s="245"/>
      <c r="F217" s="246"/>
      <c r="G217" s="247"/>
      <c r="H217" s="10"/>
      <c r="I217" s="10"/>
      <c r="J217" s="10"/>
      <c r="K217" s="10"/>
      <c r="L217" s="10"/>
      <c r="M217" s="10"/>
    </row>
    <row r="218" spans="2:13" s="11" customFormat="1" ht="22.5" hidden="1" customHeight="1" thickBot="1" x14ac:dyDescent="0.3">
      <c r="B218" s="185"/>
      <c r="C218" s="675"/>
      <c r="D218" s="675"/>
      <c r="E218" s="675"/>
      <c r="F218" s="677"/>
      <c r="G218" s="184"/>
      <c r="H218" s="10"/>
      <c r="I218" s="10"/>
      <c r="J218" s="10"/>
      <c r="K218" s="10"/>
      <c r="L218" s="10"/>
      <c r="M218" s="10"/>
    </row>
    <row r="219" spans="2:13" s="11" customFormat="1" ht="20.7" hidden="1" customHeight="1" thickBot="1" x14ac:dyDescent="0.3">
      <c r="B219" s="180"/>
      <c r="C219" s="181"/>
      <c r="D219" s="181"/>
      <c r="E219" s="181"/>
      <c r="F219" s="248"/>
      <c r="G219" s="249"/>
      <c r="H219" s="10"/>
      <c r="I219" s="10"/>
      <c r="J219" s="10"/>
      <c r="K219" s="10"/>
      <c r="L219" s="10"/>
      <c r="M219" s="10"/>
    </row>
    <row r="220" spans="2:13" s="11" customFormat="1" ht="20.7" hidden="1" customHeight="1" thickBot="1" x14ac:dyDescent="0.3">
      <c r="B220" s="244"/>
      <c r="C220" s="245"/>
      <c r="D220" s="245"/>
      <c r="E220" s="245"/>
      <c r="F220" s="246"/>
      <c r="G220" s="247"/>
      <c r="H220" s="10"/>
      <c r="I220" s="10"/>
      <c r="J220" s="10"/>
      <c r="K220" s="10"/>
      <c r="L220" s="10"/>
      <c r="M220" s="10"/>
    </row>
    <row r="221" spans="2:13" ht="23.7" customHeight="1" thickBot="1" x14ac:dyDescent="0.35">
      <c r="B221" s="250" t="s">
        <v>180</v>
      </c>
      <c r="C221" s="251"/>
      <c r="D221" s="251"/>
      <c r="E221" s="251"/>
      <c r="F221" s="251"/>
      <c r="G221" s="252"/>
    </row>
    <row r="222" spans="2:13" ht="23.7" customHeight="1" x14ac:dyDescent="0.25">
      <c r="B222" s="253"/>
      <c r="C222" s="254"/>
      <c r="D222" s="254"/>
      <c r="E222" s="181"/>
      <c r="F222" s="248"/>
      <c r="G222" s="249"/>
    </row>
    <row r="223" spans="2:13" s="259" customFormat="1" ht="29.1" customHeight="1" x14ac:dyDescent="0.3">
      <c r="B223" s="255" t="s">
        <v>465</v>
      </c>
      <c r="C223" s="256"/>
      <c r="D223" s="256"/>
      <c r="E223" s="256"/>
      <c r="F223" s="256"/>
      <c r="G223" s="257"/>
      <c r="H223" s="258"/>
      <c r="I223" s="10"/>
      <c r="J223" s="10"/>
      <c r="K223" s="10"/>
      <c r="L223" s="10"/>
      <c r="M223" s="10"/>
    </row>
    <row r="224" spans="2:13" ht="22.5" customHeight="1" x14ac:dyDescent="0.25">
      <c r="B224" s="260" t="s">
        <v>181</v>
      </c>
      <c r="C224" s="261" t="s">
        <v>182</v>
      </c>
      <c r="D224" s="261" t="s">
        <v>183</v>
      </c>
      <c r="E224" s="261" t="s">
        <v>184</v>
      </c>
      <c r="F224" s="262" t="s">
        <v>185</v>
      </c>
      <c r="G224" s="263"/>
    </row>
    <row r="225" spans="2:13" ht="22.5" customHeight="1" x14ac:dyDescent="0.25">
      <c r="B225" s="260"/>
      <c r="C225" s="261"/>
      <c r="D225" s="261"/>
      <c r="E225" s="261"/>
      <c r="F225" s="262"/>
      <c r="G225" s="263"/>
    </row>
    <row r="226" spans="2:13" s="183" customFormat="1" ht="22.5" customHeight="1" x14ac:dyDescent="0.25">
      <c r="B226" s="260"/>
      <c r="C226" s="261"/>
      <c r="D226" s="261"/>
      <c r="E226" s="261"/>
      <c r="F226" s="262"/>
      <c r="G226" s="263"/>
      <c r="I226" s="10">
        <v>0</v>
      </c>
      <c r="J226" s="10">
        <v>0</v>
      </c>
      <c r="K226" s="10"/>
      <c r="L226" s="4"/>
      <c r="M226" s="4"/>
    </row>
    <row r="227" spans="2:13" s="259" customFormat="1" ht="22.5" customHeight="1" x14ac:dyDescent="0.3">
      <c r="B227" s="264" t="s">
        <v>186</v>
      </c>
      <c r="C227" s="265">
        <v>3638</v>
      </c>
      <c r="D227" s="266">
        <f>C227/$C$232</f>
        <v>0.91086629944917374</v>
      </c>
      <c r="E227" s="265">
        <v>2673241454</v>
      </c>
      <c r="F227" s="267">
        <f>E227/$E$232</f>
        <v>0.90976855023059766</v>
      </c>
      <c r="G227" s="263"/>
      <c r="I227" s="10">
        <v>0</v>
      </c>
      <c r="J227" s="10">
        <v>1</v>
      </c>
      <c r="K227" s="10"/>
      <c r="L227" s="10"/>
      <c r="M227" s="10"/>
    </row>
    <row r="228" spans="2:13" s="259" customFormat="1" ht="22.5" customHeight="1" x14ac:dyDescent="0.3">
      <c r="B228" s="264" t="s">
        <v>187</v>
      </c>
      <c r="C228" s="265">
        <v>253</v>
      </c>
      <c r="D228" s="266">
        <f>C228/$C$232</f>
        <v>6.3345017526289432E-2</v>
      </c>
      <c r="E228" s="265">
        <v>183025662</v>
      </c>
      <c r="F228" s="268">
        <f>E228/$E$232</f>
        <v>6.228804768966275E-2</v>
      </c>
      <c r="G228" s="263"/>
      <c r="I228" s="10">
        <v>1</v>
      </c>
      <c r="J228" s="10">
        <v>2</v>
      </c>
      <c r="K228" s="10"/>
      <c r="L228" s="10"/>
      <c r="M228" s="10"/>
    </row>
    <row r="229" spans="2:13" s="259" customFormat="1" ht="22.5" customHeight="1" x14ac:dyDescent="0.3">
      <c r="B229" s="264" t="s">
        <v>188</v>
      </c>
      <c r="C229" s="269">
        <v>95</v>
      </c>
      <c r="D229" s="266">
        <f>C229/$C$232</f>
        <v>2.3785678517776666E-2</v>
      </c>
      <c r="E229" s="269">
        <v>75506225</v>
      </c>
      <c r="F229" s="268">
        <f>E229/$E$232</f>
        <v>2.5696589714651084E-2</v>
      </c>
      <c r="G229" s="270"/>
      <c r="I229" s="10">
        <v>2</v>
      </c>
      <c r="J229" s="10">
        <v>3</v>
      </c>
      <c r="K229" s="10"/>
      <c r="L229" s="10"/>
      <c r="M229" s="10"/>
    </row>
    <row r="230" spans="2:13" s="259" customFormat="1" ht="22.5" customHeight="1" x14ac:dyDescent="0.3">
      <c r="B230" s="264" t="s">
        <v>189</v>
      </c>
      <c r="C230" s="269">
        <v>8</v>
      </c>
      <c r="D230" s="266">
        <f>C230/$C$232</f>
        <v>2.00300450676014E-3</v>
      </c>
      <c r="E230" s="269">
        <v>6601979</v>
      </c>
      <c r="F230" s="268">
        <f>E230/$E$232</f>
        <v>2.2468127054125994E-3</v>
      </c>
      <c r="G230" s="263"/>
      <c r="I230" s="10">
        <v>3</v>
      </c>
      <c r="J230" s="10">
        <v>999</v>
      </c>
      <c r="K230" s="10"/>
      <c r="L230" s="10"/>
      <c r="M230" s="10"/>
    </row>
    <row r="231" spans="2:13" s="259" customFormat="1" ht="22.5" customHeight="1" x14ac:dyDescent="0.3">
      <c r="B231" s="264" t="s">
        <v>190</v>
      </c>
      <c r="C231" s="269">
        <v>0</v>
      </c>
      <c r="D231" s="266">
        <f>C231/$C$232</f>
        <v>0</v>
      </c>
      <c r="E231" s="269">
        <v>0</v>
      </c>
      <c r="F231" s="268">
        <f>E231/$E$232</f>
        <v>0</v>
      </c>
      <c r="G231" s="263"/>
      <c r="I231" s="636">
        <v>0</v>
      </c>
      <c r="J231" s="637"/>
      <c r="K231" s="10"/>
      <c r="L231" s="10"/>
      <c r="M231" s="10"/>
    </row>
    <row r="232" spans="2:13" s="259" customFormat="1" ht="22.5" customHeight="1" thickBot="1" x14ac:dyDescent="0.3">
      <c r="B232" s="271" t="s">
        <v>191</v>
      </c>
      <c r="C232" s="272">
        <v>3994</v>
      </c>
      <c r="D232" s="273">
        <f>SUM(D227:D231)</f>
        <v>1</v>
      </c>
      <c r="E232" s="272">
        <v>2938375319</v>
      </c>
      <c r="F232" s="274">
        <f>SUM(F227:F231)+0.02%</f>
        <v>1.000200000340324</v>
      </c>
      <c r="G232" s="263"/>
      <c r="I232" s="4"/>
      <c r="J232" s="277"/>
      <c r="K232" s="4"/>
      <c r="L232" s="10"/>
      <c r="M232" s="10"/>
    </row>
    <row r="233" spans="2:13" s="183" customFormat="1" ht="20.7" customHeight="1" thickBot="1" x14ac:dyDescent="0.3">
      <c r="B233" s="185"/>
      <c r="C233" s="675"/>
      <c r="D233" s="675"/>
      <c r="E233" s="275"/>
      <c r="F233" s="682"/>
      <c r="G233" s="276"/>
      <c r="K233" s="4"/>
      <c r="L233" s="4"/>
      <c r="M233" s="4"/>
    </row>
    <row r="234" spans="2:13" s="259" customFormat="1" ht="29.1" customHeight="1" x14ac:dyDescent="0.3">
      <c r="B234" s="278" t="s">
        <v>466</v>
      </c>
      <c r="C234" s="279"/>
      <c r="D234" s="279"/>
      <c r="E234" s="279"/>
      <c r="F234" s="280"/>
      <c r="G234" s="257"/>
      <c r="H234" s="258"/>
      <c r="I234" s="10"/>
      <c r="J234" s="10"/>
      <c r="K234" s="10"/>
      <c r="L234" s="10"/>
      <c r="M234" s="10"/>
    </row>
    <row r="235" spans="2:13" s="183" customFormat="1" ht="47.85" customHeight="1" x14ac:dyDescent="0.25">
      <c r="B235" s="281"/>
      <c r="C235" s="282" t="s">
        <v>192</v>
      </c>
      <c r="D235" s="282" t="s">
        <v>110</v>
      </c>
      <c r="E235" s="282" t="s">
        <v>112</v>
      </c>
      <c r="F235" s="283" t="s">
        <v>114</v>
      </c>
      <c r="G235" s="284"/>
      <c r="H235" s="285"/>
      <c r="I235" s="286"/>
      <c r="J235" s="4"/>
      <c r="K235" s="4"/>
      <c r="L235" s="4"/>
      <c r="M235" s="4"/>
    </row>
    <row r="236" spans="2:13" s="259" customFormat="1" ht="18.75" customHeight="1" x14ac:dyDescent="0.3">
      <c r="B236" s="287" t="s">
        <v>193</v>
      </c>
      <c r="C236" s="288"/>
      <c r="D236" s="289">
        <v>2.2000000000000002</v>
      </c>
      <c r="E236" s="290">
        <v>1.8</v>
      </c>
      <c r="F236" s="290">
        <v>1.4</v>
      </c>
      <c r="G236" s="257"/>
      <c r="H236" s="258"/>
      <c r="I236" s="291"/>
      <c r="J236" s="10"/>
      <c r="K236" s="10"/>
      <c r="L236" s="10"/>
      <c r="M236" s="10"/>
    </row>
    <row r="237" spans="2:13" s="259" customFormat="1" ht="20.7" customHeight="1" x14ac:dyDescent="0.3">
      <c r="B237" s="292" t="s">
        <v>186</v>
      </c>
      <c r="C237" s="293">
        <v>2.1089211343077698E-2</v>
      </c>
      <c r="D237" s="294">
        <v>4.6396264954770942E-2</v>
      </c>
      <c r="E237" s="295">
        <v>3.7960580417539858E-2</v>
      </c>
      <c r="F237" s="295">
        <v>2.9524895880308776E-2</v>
      </c>
      <c r="G237" s="296"/>
      <c r="H237" s="297"/>
      <c r="I237" s="291"/>
      <c r="J237" s="10"/>
      <c r="K237" s="10"/>
      <c r="L237" s="10"/>
      <c r="M237" s="10"/>
    </row>
    <row r="238" spans="2:13" s="259" customFormat="1" ht="20.7" customHeight="1" x14ac:dyDescent="0.3">
      <c r="B238" s="292" t="s">
        <v>194</v>
      </c>
      <c r="C238" s="293">
        <v>0.23559907834101382</v>
      </c>
      <c r="D238" s="294">
        <v>0.51800000000000002</v>
      </c>
      <c r="E238" s="298">
        <v>0.42399999999999999</v>
      </c>
      <c r="F238" s="295">
        <v>0.33</v>
      </c>
      <c r="G238" s="299"/>
      <c r="H238" s="300"/>
      <c r="I238" s="10"/>
      <c r="J238" s="10"/>
      <c r="K238" s="10"/>
      <c r="L238" s="10"/>
      <c r="M238" s="10"/>
    </row>
    <row r="239" spans="2:13" s="259" customFormat="1" ht="20.7" customHeight="1" x14ac:dyDescent="0.3">
      <c r="B239" s="301" t="s">
        <v>195</v>
      </c>
      <c r="C239" s="293">
        <v>0.44796784278695845</v>
      </c>
      <c r="D239" s="294">
        <v>0.98599999999999999</v>
      </c>
      <c r="E239" s="298">
        <v>0.80600000000000005</v>
      </c>
      <c r="F239" s="295">
        <v>0.627</v>
      </c>
      <c r="G239" s="299"/>
      <c r="H239" s="10"/>
      <c r="I239" s="10"/>
      <c r="J239" s="10"/>
      <c r="K239" s="10"/>
      <c r="L239" s="10"/>
      <c r="M239" s="10"/>
    </row>
    <row r="240" spans="2:13" s="259" customFormat="1" ht="20.7" customHeight="1" x14ac:dyDescent="0.3">
      <c r="B240" s="292" t="s">
        <v>196</v>
      </c>
      <c r="C240" s="293">
        <v>0.8106365834004835</v>
      </c>
      <c r="D240" s="294">
        <v>1</v>
      </c>
      <c r="E240" s="302">
        <v>1</v>
      </c>
      <c r="F240" s="295">
        <v>1</v>
      </c>
      <c r="G240" s="299"/>
      <c r="H240" s="10"/>
      <c r="I240" s="10"/>
      <c r="J240" s="10"/>
      <c r="K240" s="10"/>
      <c r="L240" s="10"/>
      <c r="M240" s="10"/>
    </row>
    <row r="241" spans="2:13" s="259" customFormat="1" ht="20.7" customHeight="1" x14ac:dyDescent="0.3">
      <c r="B241" s="292" t="s">
        <v>197</v>
      </c>
      <c r="C241" s="293">
        <v>1</v>
      </c>
      <c r="D241" s="294">
        <v>1</v>
      </c>
      <c r="E241" s="295">
        <v>1</v>
      </c>
      <c r="F241" s="295">
        <v>1</v>
      </c>
      <c r="G241" s="299"/>
      <c r="H241" s="303"/>
      <c r="I241" s="10"/>
      <c r="J241" s="10"/>
      <c r="K241" s="10"/>
      <c r="L241" s="10"/>
      <c r="M241" s="10"/>
    </row>
    <row r="242" spans="2:13" s="183" customFormat="1" ht="20.7" customHeight="1" x14ac:dyDescent="0.25">
      <c r="B242" s="304" t="s">
        <v>75</v>
      </c>
      <c r="C242" s="305"/>
      <c r="D242" s="306">
        <v>0.10527765807600435</v>
      </c>
      <c r="E242" s="306">
        <v>8.6305589724024787E-2</v>
      </c>
      <c r="F242" s="306">
        <v>6.7333521372045221E-2</v>
      </c>
      <c r="G242" s="307"/>
      <c r="H242" s="4"/>
      <c r="I242" s="4"/>
      <c r="J242" s="4"/>
      <c r="K242" s="4"/>
      <c r="L242" s="4"/>
      <c r="M242" s="4"/>
    </row>
    <row r="243" spans="2:13" s="183" customFormat="1" ht="20.7" customHeight="1" x14ac:dyDescent="0.25">
      <c r="B243" s="308" t="s">
        <v>198</v>
      </c>
      <c r="C243" s="309"/>
      <c r="D243" s="310">
        <v>9.5238095238095233E-2</v>
      </c>
      <c r="E243" s="311">
        <v>8.5670149303328308E-2</v>
      </c>
      <c r="F243" s="311">
        <v>6.7271946238042182E-2</v>
      </c>
      <c r="G243" s="307"/>
      <c r="H243" s="312"/>
      <c r="I243" s="4"/>
      <c r="J243" s="4"/>
      <c r="K243" s="4"/>
      <c r="L243" s="4"/>
      <c r="M243" s="4"/>
    </row>
    <row r="244" spans="2:13" s="183" customFormat="1" ht="20.7" customHeight="1" x14ac:dyDescent="0.25">
      <c r="B244" s="308" t="s">
        <v>199</v>
      </c>
      <c r="C244" s="309"/>
      <c r="D244" s="310">
        <v>8.8302571305192146E-3</v>
      </c>
      <c r="E244" s="311">
        <v>0</v>
      </c>
      <c r="F244" s="311">
        <v>0</v>
      </c>
      <c r="G244" s="307"/>
      <c r="H244" s="4"/>
      <c r="I244" s="4"/>
      <c r="J244" s="4"/>
      <c r="K244" s="4"/>
      <c r="L244" s="4"/>
      <c r="M244" s="4"/>
    </row>
    <row r="245" spans="2:13" s="259" customFormat="1" ht="39.450000000000003" customHeight="1" x14ac:dyDescent="0.3">
      <c r="B245" s="313" t="s">
        <v>200</v>
      </c>
      <c r="C245" s="314"/>
      <c r="D245" s="315">
        <v>4.6925495225757313E-2</v>
      </c>
      <c r="E245" s="316">
        <v>3.4268059721331325E-2</v>
      </c>
      <c r="F245" s="316">
        <v>2.6908778495216876E-2</v>
      </c>
      <c r="G245" s="299"/>
      <c r="H245" s="10"/>
      <c r="I245" s="10"/>
      <c r="J245" s="10"/>
      <c r="K245" s="10"/>
      <c r="L245" s="10"/>
      <c r="M245" s="10"/>
    </row>
    <row r="246" spans="2:13" s="259" customFormat="1" ht="19.649999999999999" customHeight="1" x14ac:dyDescent="0.3">
      <c r="B246" s="317" t="s">
        <v>201</v>
      </c>
      <c r="C246" s="318"/>
      <c r="D246" s="319">
        <v>4.9000000000000002E-2</v>
      </c>
      <c r="E246" s="320">
        <v>3.5000000000000003E-2</v>
      </c>
      <c r="F246" s="320">
        <v>2.7E-2</v>
      </c>
      <c r="G246" s="299"/>
      <c r="H246" s="10"/>
      <c r="I246" s="10"/>
      <c r="J246" s="10"/>
      <c r="K246" s="10"/>
      <c r="L246" s="10"/>
      <c r="M246" s="10"/>
    </row>
    <row r="247" spans="2:13" s="259" customFormat="1" ht="21.6" customHeight="1" x14ac:dyDescent="0.3">
      <c r="B247" s="313" t="s">
        <v>202</v>
      </c>
      <c r="C247" s="314"/>
      <c r="D247" s="315">
        <v>4.9000000000000002E-2</v>
      </c>
      <c r="E247" s="316">
        <v>3.5000000000000003E-2</v>
      </c>
      <c r="F247" s="316">
        <v>2.7E-2</v>
      </c>
      <c r="G247" s="299"/>
      <c r="H247" s="10"/>
      <c r="I247" s="10"/>
      <c r="J247" s="10"/>
      <c r="K247" s="10"/>
      <c r="L247" s="10"/>
      <c r="M247" s="10"/>
    </row>
    <row r="248" spans="2:13" s="259" customFormat="1" ht="13.8" x14ac:dyDescent="0.3">
      <c r="B248" s="321"/>
      <c r="C248" s="683"/>
      <c r="D248" s="322"/>
      <c r="E248" s="323"/>
      <c r="F248" s="323"/>
      <c r="G248" s="324"/>
      <c r="H248" s="10"/>
      <c r="I248" s="10"/>
      <c r="J248" s="10"/>
      <c r="K248" s="10"/>
      <c r="L248" s="10"/>
      <c r="M248" s="10"/>
    </row>
    <row r="249" spans="2:13" s="183" customFormat="1" ht="20.7" customHeight="1" x14ac:dyDescent="0.25">
      <c r="B249" s="325" t="s">
        <v>203</v>
      </c>
      <c r="C249" s="326"/>
      <c r="D249" s="327">
        <f>D242*$E$76</f>
        <v>309516314.74345279</v>
      </c>
      <c r="E249" s="327">
        <f>E242*$E$76</f>
        <v>253738433.78863287</v>
      </c>
      <c r="F249" s="327">
        <f>F242*$E$76</f>
        <v>197960552.83381295</v>
      </c>
      <c r="G249" s="307"/>
      <c r="H249" s="4"/>
      <c r="I249" s="4"/>
      <c r="J249" s="4"/>
      <c r="K249" s="4"/>
      <c r="L249" s="4"/>
      <c r="M249" s="4"/>
    </row>
    <row r="250" spans="2:13" s="183" customFormat="1" ht="20.7" customHeight="1" x14ac:dyDescent="0.25">
      <c r="B250" s="328" t="s">
        <v>204</v>
      </c>
      <c r="C250" s="329"/>
      <c r="D250" s="330">
        <f>$E$76*D243*60%</f>
        <v>168000000</v>
      </c>
      <c r="E250" s="331">
        <f>$E$76*E243*60%</f>
        <v>151122143.37107113</v>
      </c>
      <c r="F250" s="331">
        <f>$E$76*F243*60%</f>
        <v>118667713.16390641</v>
      </c>
      <c r="G250" s="332"/>
      <c r="H250" s="4"/>
      <c r="I250" s="4"/>
      <c r="J250" s="4"/>
      <c r="K250" s="4"/>
      <c r="L250" s="4"/>
      <c r="M250" s="4"/>
    </row>
    <row r="251" spans="2:13" s="183" customFormat="1" ht="20.7" customHeight="1" x14ac:dyDescent="0.25">
      <c r="B251" s="328" t="s">
        <v>205</v>
      </c>
      <c r="C251" s="329"/>
      <c r="D251" s="330">
        <f>D245*$E$76</f>
        <v>137960955.96372649</v>
      </c>
      <c r="E251" s="331">
        <f>E245*$E$76</f>
        <v>100748095.58071409</v>
      </c>
      <c r="F251" s="331">
        <f>F245*$E$76</f>
        <v>79111808.775937617</v>
      </c>
      <c r="G251" s="332"/>
      <c r="H251" s="4"/>
      <c r="I251" s="4"/>
      <c r="J251" s="4"/>
      <c r="K251" s="4"/>
      <c r="L251" s="4"/>
      <c r="M251" s="4"/>
    </row>
    <row r="252" spans="2:13" s="183" customFormat="1" ht="20.7" customHeight="1" x14ac:dyDescent="0.25">
      <c r="B252" s="325" t="s">
        <v>206</v>
      </c>
      <c r="C252" s="326"/>
      <c r="D252" s="333">
        <f>$E$76*D247</f>
        <v>144060000</v>
      </c>
      <c r="E252" s="333">
        <f>$E$76*E247</f>
        <v>102900000.00000001</v>
      </c>
      <c r="F252" s="333">
        <f>$E$76*F247</f>
        <v>79380000</v>
      </c>
      <c r="G252" s="332"/>
      <c r="H252" s="170">
        <v>0</v>
      </c>
      <c r="I252" s="334">
        <v>0</v>
      </c>
      <c r="J252" s="334">
        <v>0</v>
      </c>
      <c r="K252" s="4"/>
      <c r="L252" s="4"/>
      <c r="M252" s="4"/>
    </row>
    <row r="253" spans="2:13" s="183" customFormat="1" ht="20.7" customHeight="1" x14ac:dyDescent="0.25">
      <c r="B253" s="335" t="s">
        <v>207</v>
      </c>
      <c r="C253" s="647"/>
      <c r="D253" s="647"/>
      <c r="E253" s="684"/>
      <c r="F253" s="685"/>
      <c r="G253" s="332"/>
      <c r="H253" s="4"/>
      <c r="I253" s="4"/>
      <c r="J253" s="4"/>
      <c r="K253" s="4"/>
      <c r="L253" s="4"/>
      <c r="M253" s="4"/>
    </row>
    <row r="254" spans="2:13" s="183" customFormat="1" ht="20.7" customHeight="1" x14ac:dyDescent="0.3">
      <c r="B254" s="336"/>
      <c r="C254" s="647"/>
      <c r="D254" s="647"/>
      <c r="E254" s="684"/>
      <c r="F254" s="685"/>
      <c r="G254" s="332"/>
      <c r="H254" s="4"/>
      <c r="I254" s="4"/>
      <c r="J254" s="4"/>
      <c r="K254" s="4"/>
      <c r="L254" s="4"/>
      <c r="M254" s="4"/>
    </row>
    <row r="255" spans="2:13" s="183" customFormat="1" ht="20.7" customHeight="1" x14ac:dyDescent="0.25">
      <c r="B255" s="255" t="str">
        <f>"Portfolio arrears composition as at the reporting date - "&amp;TEXT(G6,"dd mmmm yyyy")&amp;""</f>
        <v>Portfolio arrears composition as at the reporting date - 30 April 2025</v>
      </c>
      <c r="C255" s="256"/>
      <c r="D255" s="256"/>
      <c r="E255" s="256"/>
      <c r="F255" s="256"/>
      <c r="G255" s="332"/>
      <c r="H255" s="4"/>
      <c r="I255" s="4"/>
      <c r="J255" s="4"/>
      <c r="K255" s="4"/>
      <c r="L255" s="4"/>
      <c r="M255" s="4"/>
    </row>
    <row r="256" spans="2:13" s="183" customFormat="1" ht="20.7" customHeight="1" x14ac:dyDescent="0.25">
      <c r="B256" s="260" t="s">
        <v>181</v>
      </c>
      <c r="C256" s="261" t="s">
        <v>182</v>
      </c>
      <c r="D256" s="261" t="s">
        <v>183</v>
      </c>
      <c r="E256" s="261" t="s">
        <v>184</v>
      </c>
      <c r="F256" s="262" t="s">
        <v>185</v>
      </c>
      <c r="G256" s="332"/>
      <c r="H256" s="4"/>
      <c r="I256" s="4"/>
      <c r="J256" s="4"/>
      <c r="K256" s="4"/>
      <c r="L256" s="4"/>
      <c r="M256" s="4"/>
    </row>
    <row r="257" spans="2:13" s="183" customFormat="1" ht="20.7" customHeight="1" x14ac:dyDescent="0.25">
      <c r="B257" s="260"/>
      <c r="C257" s="261"/>
      <c r="D257" s="261"/>
      <c r="E257" s="261"/>
      <c r="F257" s="262"/>
      <c r="G257" s="332"/>
      <c r="H257" s="4"/>
      <c r="I257" s="4"/>
      <c r="J257" s="4"/>
      <c r="K257" s="4"/>
      <c r="L257" s="4"/>
      <c r="M257" s="4"/>
    </row>
    <row r="258" spans="2:13" s="183" customFormat="1" ht="20.7" customHeight="1" x14ac:dyDescent="0.25">
      <c r="B258" s="260"/>
      <c r="C258" s="261"/>
      <c r="D258" s="261"/>
      <c r="E258" s="261"/>
      <c r="F258" s="262"/>
      <c r="G258" s="332"/>
      <c r="H258" s="4"/>
      <c r="I258" s="4"/>
      <c r="J258" s="4"/>
      <c r="K258" s="4"/>
      <c r="L258" s="4"/>
      <c r="M258" s="4"/>
    </row>
    <row r="259" spans="2:13" s="183" customFormat="1" ht="20.7" customHeight="1" x14ac:dyDescent="0.25">
      <c r="B259" s="337" t="s">
        <v>186</v>
      </c>
      <c r="C259" s="338">
        <v>3653</v>
      </c>
      <c r="D259" s="339">
        <f>C259/$C$264</f>
        <v>0.91691767068273089</v>
      </c>
      <c r="E259" s="340">
        <v>2677599875.7300024</v>
      </c>
      <c r="F259" s="341">
        <f t="shared" ref="F259:F264" si="0">E259/$E$264</f>
        <v>0.91451584377675765</v>
      </c>
      <c r="G259" s="332"/>
      <c r="H259" s="4">
        <v>0</v>
      </c>
      <c r="I259" s="4">
        <v>0</v>
      </c>
      <c r="J259" s="4"/>
      <c r="K259" s="4"/>
      <c r="L259" s="4"/>
      <c r="M259" s="4"/>
    </row>
    <row r="260" spans="2:13" s="183" customFormat="1" ht="20.7" customHeight="1" x14ac:dyDescent="0.25">
      <c r="B260" s="337" t="s">
        <v>187</v>
      </c>
      <c r="C260" s="338">
        <v>210</v>
      </c>
      <c r="D260" s="339">
        <f>C260/$C$264</f>
        <v>5.2710843373493979E-2</v>
      </c>
      <c r="E260" s="340">
        <v>158242177.34999987</v>
      </c>
      <c r="F260" s="339">
        <f t="shared" si="0"/>
        <v>5.4046528628872291E-2</v>
      </c>
      <c r="G260" s="332"/>
      <c r="H260" s="4">
        <v>0</v>
      </c>
      <c r="I260" s="4">
        <v>1</v>
      </c>
      <c r="J260" s="4"/>
      <c r="K260" s="4"/>
      <c r="L260" s="4"/>
      <c r="M260" s="4"/>
    </row>
    <row r="261" spans="2:13" s="183" customFormat="1" ht="20.7" customHeight="1" x14ac:dyDescent="0.25">
      <c r="B261" s="337" t="s">
        <v>188</v>
      </c>
      <c r="C261" s="338">
        <v>98</v>
      </c>
      <c r="D261" s="339">
        <f>C261/$C$264</f>
        <v>2.4598393574297189E-2</v>
      </c>
      <c r="E261" s="340">
        <v>71758408.629999965</v>
      </c>
      <c r="F261" s="339">
        <f t="shared" si="0"/>
        <v>2.4508591523014787E-2</v>
      </c>
      <c r="G261" s="332"/>
      <c r="H261" s="4">
        <v>1</v>
      </c>
      <c r="I261" s="4">
        <v>2</v>
      </c>
      <c r="J261" s="4"/>
      <c r="K261" s="4"/>
      <c r="L261" s="4"/>
      <c r="M261" s="4"/>
    </row>
    <row r="262" spans="2:13" s="183" customFormat="1" ht="20.7" customHeight="1" x14ac:dyDescent="0.25">
      <c r="B262" s="337" t="s">
        <v>189</v>
      </c>
      <c r="C262" s="338">
        <v>23</v>
      </c>
      <c r="D262" s="339">
        <f>C262/$C$264</f>
        <v>5.7730923694779114E-3</v>
      </c>
      <c r="E262" s="340">
        <v>20287440.890000001</v>
      </c>
      <c r="F262" s="339">
        <f t="shared" si="0"/>
        <v>6.9290360713552216E-3</v>
      </c>
      <c r="G262" s="332"/>
      <c r="H262" s="4">
        <v>2</v>
      </c>
      <c r="I262" s="4">
        <v>3</v>
      </c>
      <c r="J262" s="4"/>
      <c r="K262" s="4"/>
      <c r="L262" s="4"/>
      <c r="M262" s="4"/>
    </row>
    <row r="263" spans="2:13" s="183" customFormat="1" ht="20.7" customHeight="1" x14ac:dyDescent="0.25">
      <c r="B263" s="337" t="s">
        <v>190</v>
      </c>
      <c r="C263" s="338">
        <v>0</v>
      </c>
      <c r="D263" s="339">
        <f>C263/$C$264</f>
        <v>0</v>
      </c>
      <c r="E263" s="340">
        <v>0</v>
      </c>
      <c r="F263" s="339">
        <f t="shared" si="0"/>
        <v>0</v>
      </c>
      <c r="G263" s="332"/>
      <c r="H263" s="4">
        <v>3</v>
      </c>
      <c r="I263" s="4">
        <v>999</v>
      </c>
      <c r="J263" s="4"/>
      <c r="K263" s="4"/>
      <c r="L263" s="4"/>
      <c r="M263" s="4"/>
    </row>
    <row r="264" spans="2:13" s="183" customFormat="1" ht="20.7" customHeight="1" x14ac:dyDescent="0.25">
      <c r="B264" s="342" t="s">
        <v>191</v>
      </c>
      <c r="C264" s="343">
        <f>SUM(C259:C263)</f>
        <v>3984</v>
      </c>
      <c r="D264" s="344">
        <f>SUM(D259:D263)</f>
        <v>0.99999999999999989</v>
      </c>
      <c r="E264" s="343">
        <f>SUM(E259:E263)</f>
        <v>2927887902.6000023</v>
      </c>
      <c r="F264" s="345">
        <f t="shared" si="0"/>
        <v>1</v>
      </c>
      <c r="G264" s="332"/>
      <c r="H264" s="346">
        <v>0</v>
      </c>
      <c r="I264" s="347">
        <v>-4.291534423828125E-6</v>
      </c>
      <c r="J264" s="4"/>
      <c r="K264" s="4"/>
      <c r="L264" s="4"/>
      <c r="M264" s="4"/>
    </row>
    <row r="265" spans="2:13" s="183" customFormat="1" ht="20.7" customHeight="1" thickBot="1" x14ac:dyDescent="0.3">
      <c r="B265" s="22"/>
      <c r="C265" s="23"/>
      <c r="D265" s="23"/>
      <c r="E265" s="348"/>
      <c r="F265" s="349"/>
      <c r="G265" s="350"/>
      <c r="H265" s="4"/>
      <c r="I265" s="4"/>
      <c r="J265" s="4"/>
      <c r="K265" s="4"/>
      <c r="L265" s="4"/>
      <c r="M265" s="4"/>
    </row>
    <row r="266" spans="2:13" s="183" customFormat="1" ht="23.7" customHeight="1" thickBot="1" x14ac:dyDescent="0.3">
      <c r="B266" s="95" t="s">
        <v>208</v>
      </c>
      <c r="C266" s="96"/>
      <c r="D266" s="96"/>
      <c r="E266" s="96"/>
      <c r="F266" s="96"/>
      <c r="G266" s="97"/>
      <c r="H266" s="4"/>
      <c r="I266" s="4"/>
      <c r="J266" s="4"/>
      <c r="K266" s="4"/>
      <c r="L266" s="4"/>
      <c r="M266" s="4"/>
    </row>
    <row r="267" spans="2:13" s="183" customFormat="1" ht="2.85" customHeight="1" x14ac:dyDescent="0.25">
      <c r="B267" s="351"/>
      <c r="C267" s="686"/>
      <c r="D267" s="686"/>
      <c r="E267" s="647"/>
      <c r="F267" s="648"/>
      <c r="G267" s="332"/>
      <c r="H267" s="4"/>
      <c r="I267" s="4"/>
      <c r="J267" s="4"/>
      <c r="K267" s="4"/>
      <c r="L267" s="4"/>
      <c r="M267" s="4"/>
    </row>
    <row r="268" spans="2:13" s="183" customFormat="1" ht="22.5" customHeight="1" thickBot="1" x14ac:dyDescent="0.3">
      <c r="B268" s="352" t="s">
        <v>209</v>
      </c>
      <c r="C268" s="353"/>
      <c r="D268" s="353"/>
      <c r="E268" s="23"/>
      <c r="F268" s="243"/>
      <c r="G268" s="350"/>
      <c r="H268" s="4"/>
      <c r="I268" s="4"/>
      <c r="J268" s="4"/>
      <c r="K268" s="4"/>
      <c r="L268" s="4"/>
      <c r="M268" s="4"/>
    </row>
    <row r="269" spans="2:13" s="183" customFormat="1" ht="22.5" customHeight="1" x14ac:dyDescent="0.25">
      <c r="B269" s="216" t="s">
        <v>210</v>
      </c>
      <c r="C269" s="354"/>
      <c r="D269" s="354"/>
      <c r="E269" s="354"/>
      <c r="F269" s="355"/>
      <c r="G269" s="356">
        <v>0</v>
      </c>
      <c r="H269" s="357"/>
      <c r="I269" s="4"/>
      <c r="J269" s="4"/>
      <c r="K269" s="4"/>
      <c r="L269" s="4"/>
      <c r="M269" s="4"/>
    </row>
    <row r="270" spans="2:13" s="183" customFormat="1" ht="22.5" customHeight="1" x14ac:dyDescent="0.25">
      <c r="B270" s="161" t="s">
        <v>211</v>
      </c>
      <c r="C270" s="162"/>
      <c r="D270" s="162"/>
      <c r="E270" s="162"/>
      <c r="F270" s="358"/>
      <c r="G270" s="359">
        <v>0</v>
      </c>
      <c r="H270" s="4"/>
      <c r="I270" s="4"/>
      <c r="J270" s="4"/>
      <c r="K270" s="4"/>
      <c r="L270" s="4"/>
      <c r="M270" s="4"/>
    </row>
    <row r="271" spans="2:13" ht="22.5" customHeight="1" x14ac:dyDescent="0.25">
      <c r="B271" s="161" t="s">
        <v>212</v>
      </c>
      <c r="C271" s="162"/>
      <c r="D271" s="162"/>
      <c r="E271" s="162"/>
      <c r="F271" s="360"/>
      <c r="G271" s="359">
        <v>0</v>
      </c>
    </row>
    <row r="272" spans="2:13" ht="22.5" customHeight="1" thickBot="1" x14ac:dyDescent="0.3">
      <c r="B272" s="167" t="s">
        <v>213</v>
      </c>
      <c r="C272" s="168"/>
      <c r="D272" s="168"/>
      <c r="E272" s="168"/>
      <c r="F272" s="361"/>
      <c r="G272" s="362">
        <v>0</v>
      </c>
    </row>
    <row r="273" spans="2:13" ht="22.5" customHeight="1" x14ac:dyDescent="0.25">
      <c r="B273" s="363"/>
      <c r="C273" s="667"/>
      <c r="D273" s="647"/>
      <c r="E273" s="647"/>
      <c r="F273" s="648"/>
      <c r="G273" s="364"/>
    </row>
    <row r="274" spans="2:13" ht="22.5" hidden="1" customHeight="1" x14ac:dyDescent="0.25">
      <c r="B274" s="365"/>
      <c r="C274" s="687"/>
      <c r="D274" s="647"/>
      <c r="E274" s="647"/>
      <c r="F274" s="648"/>
      <c r="G274" s="364"/>
    </row>
    <row r="275" spans="2:13" s="183" customFormat="1" ht="22.5" customHeight="1" thickBot="1" x14ac:dyDescent="0.3">
      <c r="B275" s="352" t="s">
        <v>214</v>
      </c>
      <c r="C275" s="353"/>
      <c r="D275" s="353"/>
      <c r="E275" s="675"/>
      <c r="F275" s="675"/>
      <c r="G275" s="366"/>
      <c r="H275" s="4"/>
      <c r="I275" s="4"/>
      <c r="J275" s="4"/>
      <c r="K275" s="4"/>
      <c r="L275" s="4"/>
      <c r="M275" s="4"/>
    </row>
    <row r="276" spans="2:13" s="183" customFormat="1" ht="22.5" customHeight="1" x14ac:dyDescent="0.25">
      <c r="B276" s="367" t="s">
        <v>215</v>
      </c>
      <c r="C276" s="368"/>
      <c r="D276" s="368"/>
      <c r="E276" s="368"/>
      <c r="F276" s="355"/>
      <c r="G276" s="356">
        <v>0</v>
      </c>
      <c r="H276" s="4"/>
      <c r="I276" s="4"/>
      <c r="J276" s="4"/>
      <c r="K276" s="4"/>
      <c r="L276" s="4"/>
      <c r="M276" s="4"/>
    </row>
    <row r="277" spans="2:13" s="183" customFormat="1" ht="22.5" customHeight="1" x14ac:dyDescent="0.25">
      <c r="B277" s="369" t="s">
        <v>216</v>
      </c>
      <c r="C277" s="370"/>
      <c r="D277" s="370"/>
      <c r="E277" s="370"/>
      <c r="F277" s="358"/>
      <c r="G277" s="359">
        <v>0</v>
      </c>
      <c r="H277" s="4"/>
      <c r="I277" s="4"/>
      <c r="J277" s="4"/>
      <c r="K277" s="4"/>
      <c r="L277" s="4"/>
      <c r="M277" s="4"/>
    </row>
    <row r="278" spans="2:13" s="183" customFormat="1" ht="22.5" customHeight="1" x14ac:dyDescent="0.25">
      <c r="B278" s="369" t="s">
        <v>217</v>
      </c>
      <c r="C278" s="370"/>
      <c r="D278" s="370"/>
      <c r="E278" s="370"/>
      <c r="F278" s="358"/>
      <c r="G278" s="371">
        <v>0</v>
      </c>
      <c r="H278" s="4"/>
      <c r="I278" s="4"/>
      <c r="J278" s="4"/>
      <c r="K278" s="4"/>
      <c r="L278" s="4"/>
      <c r="M278" s="4"/>
    </row>
    <row r="279" spans="2:13" ht="22.5" customHeight="1" thickBot="1" x14ac:dyDescent="0.3">
      <c r="B279" s="372" t="s">
        <v>218</v>
      </c>
      <c r="C279" s="373"/>
      <c r="D279" s="373"/>
      <c r="E279" s="373"/>
      <c r="F279" s="361"/>
      <c r="G279" s="362">
        <v>0</v>
      </c>
    </row>
    <row r="280" spans="2:13" ht="22.5" hidden="1" customHeight="1" x14ac:dyDescent="0.25">
      <c r="B280" s="18"/>
      <c r="C280" s="647"/>
      <c r="D280" s="647"/>
      <c r="E280" s="647"/>
      <c r="F280" s="648"/>
      <c r="G280" s="25"/>
    </row>
    <row r="281" spans="2:13" ht="22.5" customHeight="1" thickBot="1" x14ac:dyDescent="0.3">
      <c r="B281" s="22"/>
      <c r="C281" s="23"/>
      <c r="D281" s="23"/>
      <c r="E281" s="23"/>
      <c r="F281" s="243"/>
      <c r="G281" s="24"/>
    </row>
    <row r="282" spans="2:13" ht="23.7" customHeight="1" thickBot="1" x14ac:dyDescent="0.35">
      <c r="B282" s="250" t="s">
        <v>219</v>
      </c>
      <c r="C282" s="251"/>
      <c r="D282" s="251"/>
      <c r="E282" s="251"/>
      <c r="F282" s="251"/>
      <c r="G282" s="252"/>
      <c r="H282" s="374"/>
    </row>
    <row r="283" spans="2:13" ht="22.5" customHeight="1" x14ac:dyDescent="0.25">
      <c r="B283" s="18"/>
      <c r="C283" s="647"/>
      <c r="D283" s="647"/>
      <c r="E283" s="647"/>
      <c r="F283" s="648"/>
      <c r="G283" s="25"/>
    </row>
    <row r="284" spans="2:13" ht="22.5" customHeight="1" x14ac:dyDescent="0.25">
      <c r="B284" s="44" t="s">
        <v>220</v>
      </c>
      <c r="C284" s="647"/>
      <c r="D284" s="647"/>
      <c r="E284" s="647"/>
      <c r="F284" s="648"/>
      <c r="G284" s="25"/>
    </row>
    <row r="285" spans="2:13" ht="13.5" customHeight="1" thickBot="1" x14ac:dyDescent="0.3">
      <c r="B285" s="375"/>
      <c r="C285" s="688"/>
      <c r="D285" s="688"/>
      <c r="E285" s="688"/>
      <c r="F285" s="689"/>
      <c r="G285" s="25"/>
    </row>
    <row r="286" spans="2:13" ht="22.5" customHeight="1" thickBot="1" x14ac:dyDescent="0.3">
      <c r="B286" s="376">
        <v>45161</v>
      </c>
      <c r="C286" s="376">
        <v>45192</v>
      </c>
      <c r="D286" s="376">
        <v>45222</v>
      </c>
      <c r="E286" s="376">
        <v>45253</v>
      </c>
      <c r="F286" s="376">
        <v>45283</v>
      </c>
      <c r="G286" s="376">
        <v>45315</v>
      </c>
    </row>
    <row r="287" spans="2:13" ht="22.5" customHeight="1" thickBot="1" x14ac:dyDescent="0.3">
      <c r="B287" s="377">
        <v>7.0000000000000007E-2</v>
      </c>
      <c r="C287" s="377">
        <v>1.6799999999999999E-2</v>
      </c>
      <c r="D287" s="377">
        <v>1.7299999999999999E-2</v>
      </c>
      <c r="E287" s="377">
        <v>2.8500000000000001E-2</v>
      </c>
      <c r="F287" s="377">
        <v>0.22239999999999999</v>
      </c>
      <c r="G287" s="377">
        <v>5.1400000000000001E-2</v>
      </c>
    </row>
    <row r="288" spans="2:13" ht="22.5" customHeight="1" thickBot="1" x14ac:dyDescent="0.3">
      <c r="B288" s="376">
        <v>45346</v>
      </c>
      <c r="C288" s="376">
        <v>45375</v>
      </c>
      <c r="D288" s="376">
        <v>45406</v>
      </c>
      <c r="E288" s="376">
        <v>45436</v>
      </c>
      <c r="F288" s="376">
        <v>45467</v>
      </c>
      <c r="G288" s="376">
        <v>45474</v>
      </c>
    </row>
    <row r="289" spans="2:13" ht="22.5" customHeight="1" thickBot="1" x14ac:dyDescent="0.3">
      <c r="B289" s="377">
        <v>1.9300000000000001E-2</v>
      </c>
      <c r="C289" s="377">
        <v>3.27E-2</v>
      </c>
      <c r="D289" s="377">
        <v>3.0300000000000001E-2</v>
      </c>
      <c r="E289" s="377">
        <v>0.19789999999999999</v>
      </c>
      <c r="F289" s="377">
        <v>8.7800000000000003E-2</v>
      </c>
      <c r="G289" s="377">
        <v>0.13206909159993521</v>
      </c>
    </row>
    <row r="290" spans="2:13" ht="22.5" customHeight="1" thickBot="1" x14ac:dyDescent="0.3">
      <c r="B290" s="376">
        <v>45505</v>
      </c>
      <c r="C290" s="376">
        <v>45536</v>
      </c>
      <c r="D290" s="376">
        <v>45566</v>
      </c>
      <c r="E290" s="376">
        <v>45597</v>
      </c>
      <c r="F290" s="376">
        <v>45657</v>
      </c>
      <c r="G290" s="376">
        <v>45688</v>
      </c>
    </row>
    <row r="291" spans="2:13" ht="22.5" customHeight="1" thickBot="1" x14ac:dyDescent="0.3">
      <c r="B291" s="377">
        <v>0.23699999999999999</v>
      </c>
      <c r="C291" s="377">
        <v>9.0061445286459315E-3</v>
      </c>
      <c r="D291" s="377">
        <v>2.4413871786493478E-2</v>
      </c>
      <c r="E291" s="377">
        <v>0.26104239340834251</v>
      </c>
      <c r="F291" s="377">
        <v>8.2351506478099881E-3</v>
      </c>
      <c r="G291" s="377">
        <v>8.4739614648628878E-2</v>
      </c>
    </row>
    <row r="292" spans="2:13" ht="22.5" customHeight="1" thickBot="1" x14ac:dyDescent="0.3">
      <c r="B292" s="376">
        <v>45689</v>
      </c>
      <c r="C292" s="376">
        <v>45717</v>
      </c>
      <c r="D292" s="376">
        <v>45748</v>
      </c>
      <c r="E292" s="688"/>
      <c r="F292" s="689"/>
      <c r="G292" s="25"/>
    </row>
    <row r="293" spans="2:13" ht="22.5" customHeight="1" thickBot="1" x14ac:dyDescent="0.3">
      <c r="B293" s="377">
        <v>2.2710082163071264E-2</v>
      </c>
      <c r="C293" s="377">
        <v>2.7007715869630976E-2</v>
      </c>
      <c r="D293" s="377">
        <f>-$D$184/$D$182</f>
        <v>5.2220971948707118E-2</v>
      </c>
      <c r="E293" s="688"/>
      <c r="F293" s="689"/>
      <c r="G293" s="25"/>
    </row>
    <row r="294" spans="2:13" ht="22.5" customHeight="1" x14ac:dyDescent="0.25">
      <c r="B294" s="378"/>
      <c r="C294" s="379"/>
      <c r="D294" s="379"/>
      <c r="E294" s="688"/>
      <c r="F294" s="689"/>
      <c r="G294" s="25"/>
    </row>
    <row r="295" spans="2:13" ht="22.5" customHeight="1" x14ac:dyDescent="0.25">
      <c r="B295" s="44" t="s">
        <v>221</v>
      </c>
      <c r="C295" s="647"/>
      <c r="D295" s="647"/>
      <c r="E295" s="647"/>
      <c r="F295" s="648"/>
      <c r="G295" s="25"/>
    </row>
    <row r="296" spans="2:13" s="183" customFormat="1" ht="13.5" customHeight="1" thickBot="1" x14ac:dyDescent="0.3">
      <c r="B296" s="380"/>
      <c r="C296" s="381"/>
      <c r="D296" s="381"/>
      <c r="E296" s="381"/>
      <c r="F296" s="381"/>
      <c r="G296" s="382"/>
      <c r="H296" s="4"/>
      <c r="I296" s="4"/>
      <c r="J296" s="4"/>
      <c r="K296" s="4"/>
      <c r="L296" s="4"/>
      <c r="M296" s="4"/>
    </row>
    <row r="297" spans="2:13" s="183" customFormat="1" ht="24.9" customHeight="1" thickBot="1" x14ac:dyDescent="0.3">
      <c r="B297" s="376">
        <v>45527</v>
      </c>
      <c r="C297" s="376">
        <v>45558</v>
      </c>
      <c r="D297" s="376">
        <v>45588</v>
      </c>
      <c r="E297" s="376">
        <v>45619</v>
      </c>
      <c r="F297" s="376">
        <v>45649</v>
      </c>
      <c r="G297" s="376">
        <v>45315</v>
      </c>
      <c r="H297" s="4"/>
      <c r="I297" s="4"/>
      <c r="J297" s="4"/>
      <c r="K297" s="4"/>
      <c r="L297" s="4"/>
      <c r="M297" s="4"/>
    </row>
    <row r="298" spans="2:13" s="183" customFormat="1" ht="24.9" customHeight="1" thickBot="1" x14ac:dyDescent="0.3">
      <c r="B298" s="377">
        <v>6.5500000000000003E-2</v>
      </c>
      <c r="C298" s="377">
        <v>1.4200000000000001E-2</v>
      </c>
      <c r="D298" s="377">
        <v>1.54E-2</v>
      </c>
      <c r="E298" s="377">
        <v>2.6200000000000001E-2</v>
      </c>
      <c r="F298" s="377">
        <v>0.22070000000000001</v>
      </c>
      <c r="G298" s="377">
        <v>4.87E-2</v>
      </c>
      <c r="H298" s="4"/>
      <c r="I298" s="4"/>
      <c r="J298" s="4"/>
      <c r="K298" s="4"/>
      <c r="L298" s="4"/>
      <c r="M298" s="4"/>
    </row>
    <row r="299" spans="2:13" s="183" customFormat="1" ht="24.9" customHeight="1" thickBot="1" x14ac:dyDescent="0.3">
      <c r="B299" s="376">
        <v>45346</v>
      </c>
      <c r="C299" s="376">
        <v>45375</v>
      </c>
      <c r="D299" s="376">
        <v>45406</v>
      </c>
      <c r="E299" s="376">
        <v>45436</v>
      </c>
      <c r="F299" s="376">
        <v>45467</v>
      </c>
      <c r="G299" s="376">
        <v>45474</v>
      </c>
      <c r="H299" s="4"/>
      <c r="I299" s="4"/>
      <c r="J299" s="4"/>
      <c r="K299" s="4"/>
      <c r="L299" s="4"/>
      <c r="M299" s="4"/>
    </row>
    <row r="300" spans="2:13" s="183" customFormat="1" ht="24.9" customHeight="1" thickBot="1" x14ac:dyDescent="0.3">
      <c r="B300" s="377">
        <v>1.6899999999999998E-2</v>
      </c>
      <c r="C300" s="377">
        <v>3.0499999999999999E-2</v>
      </c>
      <c r="D300" s="377">
        <v>2.7699999999999999E-2</v>
      </c>
      <c r="E300" s="377">
        <v>0.1948</v>
      </c>
      <c r="F300" s="377">
        <v>8.5800000000000001E-2</v>
      </c>
      <c r="G300" s="377">
        <v>0.12932816669064878</v>
      </c>
      <c r="H300" s="4"/>
      <c r="I300" s="4"/>
      <c r="J300" s="4"/>
      <c r="K300" s="4"/>
      <c r="L300" s="4"/>
      <c r="M300" s="4"/>
    </row>
    <row r="301" spans="2:13" s="183" customFormat="1" ht="24.9" customHeight="1" thickBot="1" x14ac:dyDescent="0.3">
      <c r="B301" s="376">
        <v>45505</v>
      </c>
      <c r="C301" s="376">
        <v>45536</v>
      </c>
      <c r="D301" s="376">
        <v>45566</v>
      </c>
      <c r="E301" s="376">
        <v>45597</v>
      </c>
      <c r="F301" s="376">
        <v>45657</v>
      </c>
      <c r="G301" s="376">
        <v>45688</v>
      </c>
      <c r="H301" s="4"/>
      <c r="I301" s="4"/>
      <c r="J301" s="4"/>
      <c r="K301" s="4"/>
      <c r="L301" s="4"/>
      <c r="M301" s="4"/>
    </row>
    <row r="302" spans="2:13" s="183" customFormat="1" ht="24.9" customHeight="1" thickBot="1" x14ac:dyDescent="0.3">
      <c r="B302" s="377">
        <v>0.23499999999999999</v>
      </c>
      <c r="C302" s="377">
        <v>6.6626218567970687E-3</v>
      </c>
      <c r="D302" s="377">
        <v>2.2208809820958436E-2</v>
      </c>
      <c r="E302" s="377">
        <v>0.25901072098189581</v>
      </c>
      <c r="F302" s="377">
        <v>5.7305110134525444E-3</v>
      </c>
      <c r="G302" s="377">
        <v>8.2827399491561066E-2</v>
      </c>
      <c r="H302" s="4"/>
      <c r="I302" s="4"/>
      <c r="J302" s="4"/>
      <c r="K302" s="4"/>
      <c r="L302" s="4"/>
      <c r="M302" s="4"/>
    </row>
    <row r="303" spans="2:13" s="183" customFormat="1" ht="24.9" customHeight="1" thickBot="1" x14ac:dyDescent="0.3">
      <c r="B303" s="376">
        <f>B292</f>
        <v>45689</v>
      </c>
      <c r="C303" s="376">
        <f>C292</f>
        <v>45717</v>
      </c>
      <c r="D303" s="376">
        <f>D292</f>
        <v>45748</v>
      </c>
      <c r="E303" s="383"/>
      <c r="F303" s="383"/>
      <c r="G303" s="382"/>
      <c r="H303" s="4"/>
      <c r="I303" s="4"/>
      <c r="J303" s="4"/>
      <c r="K303" s="4"/>
      <c r="L303" s="4"/>
      <c r="M303" s="4"/>
    </row>
    <row r="304" spans="2:13" s="183" customFormat="1" ht="24.9" customHeight="1" thickBot="1" x14ac:dyDescent="0.3">
      <c r="B304" s="377">
        <v>2.0926768543136562E-2</v>
      </c>
      <c r="C304" s="377">
        <v>2.4746003065008355E-2</v>
      </c>
      <c r="D304" s="377">
        <f>-($D$184+$D$185+$D$186)/$D$182</f>
        <v>4.9297988041680507E-2</v>
      </c>
      <c r="E304" s="383"/>
      <c r="F304" s="383"/>
      <c r="G304" s="382"/>
      <c r="H304" s="4"/>
      <c r="I304" s="4"/>
      <c r="J304" s="4"/>
      <c r="K304" s="4"/>
      <c r="L304" s="4"/>
      <c r="M304" s="4"/>
    </row>
    <row r="305" spans="2:13" s="183" customFormat="1" ht="13.8" x14ac:dyDescent="0.25">
      <c r="B305" s="380"/>
      <c r="C305" s="381"/>
      <c r="D305" s="381"/>
      <c r="E305" s="381"/>
      <c r="F305" s="381"/>
      <c r="G305" s="382"/>
      <c r="H305" s="4"/>
      <c r="I305" s="4"/>
      <c r="J305" s="4"/>
      <c r="K305" s="4"/>
      <c r="L305" s="4"/>
      <c r="M305" s="4"/>
    </row>
    <row r="306" spans="2:13" s="183" customFormat="1" ht="13.8" x14ac:dyDescent="0.25">
      <c r="B306" s="384" t="s">
        <v>222</v>
      </c>
      <c r="C306" s="385"/>
      <c r="D306" s="385"/>
      <c r="E306" s="385"/>
      <c r="F306" s="385"/>
      <c r="G306" s="386"/>
      <c r="H306" s="4"/>
      <c r="I306" s="4"/>
      <c r="J306" s="4"/>
      <c r="K306" s="4"/>
      <c r="L306" s="4"/>
      <c r="M306" s="4"/>
    </row>
    <row r="307" spans="2:13" s="259" customFormat="1" ht="13.8" x14ac:dyDescent="0.3">
      <c r="B307" s="387" t="s">
        <v>223</v>
      </c>
      <c r="C307" s="690"/>
      <c r="D307" s="690"/>
      <c r="E307" s="690"/>
      <c r="F307" s="690"/>
      <c r="G307" s="388"/>
      <c r="H307" s="10"/>
      <c r="I307" s="10"/>
      <c r="J307" s="10"/>
      <c r="K307" s="10"/>
      <c r="L307" s="10"/>
      <c r="M307" s="10"/>
    </row>
    <row r="308" spans="2:13" s="259" customFormat="1" ht="19.649999999999999" customHeight="1" x14ac:dyDescent="0.3">
      <c r="B308" s="387" t="s">
        <v>224</v>
      </c>
      <c r="C308" s="690"/>
      <c r="D308" s="690"/>
      <c r="E308" s="690"/>
      <c r="F308" s="690"/>
      <c r="G308" s="388"/>
      <c r="H308" s="10"/>
      <c r="I308" s="10"/>
      <c r="J308" s="10"/>
      <c r="K308" s="10"/>
      <c r="L308" s="10"/>
      <c r="M308" s="10"/>
    </row>
    <row r="309" spans="2:13" s="259" customFormat="1" ht="12" customHeight="1" x14ac:dyDescent="0.3">
      <c r="B309" s="387" t="s">
        <v>225</v>
      </c>
      <c r="C309" s="690"/>
      <c r="D309" s="690"/>
      <c r="E309" s="690"/>
      <c r="F309" s="690"/>
      <c r="G309" s="388"/>
      <c r="H309" s="10"/>
      <c r="I309" s="10"/>
      <c r="J309" s="10"/>
      <c r="K309" s="10"/>
      <c r="L309" s="10"/>
      <c r="M309" s="10"/>
    </row>
    <row r="310" spans="2:13" ht="14.4" thickBot="1" x14ac:dyDescent="0.3">
      <c r="B310" s="389"/>
      <c r="C310" s="691"/>
      <c r="D310" s="691"/>
      <c r="E310" s="691"/>
      <c r="F310" s="691"/>
      <c r="G310" s="390"/>
    </row>
    <row r="311" spans="2:13" ht="14.4" thickBot="1" x14ac:dyDescent="0.3">
      <c r="B311" s="391" t="s">
        <v>226</v>
      </c>
      <c r="C311" s="392"/>
      <c r="D311" s="393"/>
      <c r="E311" s="692"/>
      <c r="F311" s="691"/>
      <c r="G311" s="390"/>
    </row>
    <row r="312" spans="2:13" ht="22.5" customHeight="1" x14ac:dyDescent="0.25">
      <c r="B312" s="394" t="s">
        <v>227</v>
      </c>
      <c r="C312" s="395"/>
      <c r="D312" s="396">
        <v>0</v>
      </c>
      <c r="E312" s="691"/>
      <c r="F312" s="691"/>
      <c r="G312" s="390"/>
    </row>
    <row r="313" spans="2:13" ht="22.5" customHeight="1" x14ac:dyDescent="0.25">
      <c r="B313" s="397" t="s">
        <v>228</v>
      </c>
      <c r="C313" s="693"/>
      <c r="D313" s="398">
        <v>0</v>
      </c>
      <c r="E313" s="691"/>
      <c r="F313" s="691"/>
      <c r="G313" s="390"/>
    </row>
    <row r="314" spans="2:13" s="183" customFormat="1" ht="22.5" customHeight="1" x14ac:dyDescent="0.25">
      <c r="B314" s="397" t="s">
        <v>229</v>
      </c>
      <c r="C314" s="693"/>
      <c r="D314" s="398">
        <v>0</v>
      </c>
      <c r="E314" s="647"/>
      <c r="F314" s="648"/>
      <c r="G314" s="25"/>
      <c r="H314" s="4"/>
      <c r="I314" s="4"/>
      <c r="J314" s="4"/>
      <c r="K314" s="4"/>
      <c r="L314" s="4"/>
      <c r="M314" s="4"/>
    </row>
    <row r="315" spans="2:13" s="259" customFormat="1" ht="42.15" customHeight="1" thickBot="1" x14ac:dyDescent="0.35">
      <c r="B315" s="399" t="s">
        <v>230</v>
      </c>
      <c r="C315" s="400"/>
      <c r="D315" s="401" t="s">
        <v>231</v>
      </c>
      <c r="E315" s="649"/>
      <c r="F315" s="678"/>
      <c r="G315" s="195"/>
      <c r="H315" s="10"/>
      <c r="I315" s="10"/>
      <c r="J315" s="10"/>
      <c r="K315" s="10"/>
      <c r="L315" s="10"/>
      <c r="M315" s="10"/>
    </row>
    <row r="316" spans="2:13" s="183" customFormat="1" ht="13.8" x14ac:dyDescent="0.25">
      <c r="B316" s="402" t="s">
        <v>232</v>
      </c>
      <c r="C316" s="694"/>
      <c r="D316" s="694"/>
      <c r="E316" s="694"/>
      <c r="F316" s="694"/>
      <c r="G316" s="403"/>
      <c r="H316" s="4"/>
      <c r="I316" s="4"/>
      <c r="J316" s="4"/>
      <c r="K316" s="4"/>
      <c r="L316" s="4"/>
      <c r="M316" s="4"/>
    </row>
    <row r="317" spans="2:13" s="183" customFormat="1" ht="13.8" x14ac:dyDescent="0.25">
      <c r="B317" s="402"/>
      <c r="C317" s="694"/>
      <c r="D317" s="694"/>
      <c r="E317" s="694"/>
      <c r="F317" s="694"/>
      <c r="G317" s="403"/>
      <c r="H317" s="4"/>
      <c r="I317" s="4"/>
      <c r="J317" s="4"/>
      <c r="K317" s="4"/>
      <c r="L317" s="4"/>
      <c r="M317" s="4"/>
    </row>
    <row r="318" spans="2:13" s="183" customFormat="1" ht="14.4" thickBot="1" x14ac:dyDescent="0.3">
      <c r="B318" s="22"/>
      <c r="C318" s="23"/>
      <c r="D318" s="23"/>
      <c r="E318" s="23"/>
      <c r="F318" s="243"/>
      <c r="G318" s="24"/>
      <c r="H318" s="4"/>
      <c r="I318" s="4"/>
      <c r="J318" s="4"/>
      <c r="K318" s="4"/>
      <c r="L318" s="4"/>
      <c r="M318" s="4"/>
    </row>
    <row r="319" spans="2:13" s="183" customFormat="1" ht="23.7" customHeight="1" thickBot="1" x14ac:dyDescent="0.3">
      <c r="B319" s="404" t="s">
        <v>233</v>
      </c>
      <c r="C319" s="405"/>
      <c r="D319" s="405"/>
      <c r="E319" s="405"/>
      <c r="F319" s="405"/>
      <c r="G319" s="406"/>
      <c r="H319" s="4"/>
      <c r="I319" s="4"/>
      <c r="J319" s="4"/>
      <c r="K319" s="4"/>
      <c r="L319" s="4"/>
      <c r="M319" s="4"/>
    </row>
    <row r="320" spans="2:13" s="183" customFormat="1" ht="22.5" customHeight="1" thickBot="1" x14ac:dyDescent="0.3">
      <c r="B320" s="407"/>
      <c r="C320" s="408"/>
      <c r="D320" s="238"/>
      <c r="E320" s="238"/>
      <c r="F320" s="239"/>
      <c r="G320" s="152"/>
      <c r="H320" s="4"/>
      <c r="I320" s="4"/>
      <c r="J320" s="4"/>
      <c r="K320" s="4"/>
      <c r="L320" s="4"/>
      <c r="M320" s="4"/>
    </row>
    <row r="321" spans="2:13" s="183" customFormat="1" ht="22.5" customHeight="1" thickBot="1" x14ac:dyDescent="0.3">
      <c r="B321" s="409" t="s">
        <v>234</v>
      </c>
      <c r="C321" s="410"/>
      <c r="D321" s="411"/>
      <c r="E321" s="412" t="s">
        <v>235</v>
      </c>
      <c r="F321" s="677"/>
      <c r="G321" s="184"/>
      <c r="H321" s="4"/>
      <c r="I321" s="4"/>
      <c r="J321" s="4"/>
      <c r="K321" s="4"/>
      <c r="L321" s="4"/>
      <c r="M321" s="4"/>
    </row>
    <row r="322" spans="2:13" ht="22.5" customHeight="1" thickBot="1" x14ac:dyDescent="0.3">
      <c r="B322" s="413" t="s">
        <v>236</v>
      </c>
      <c r="C322" s="695"/>
      <c r="D322" s="43"/>
      <c r="E322" s="414">
        <v>79999999.863380864</v>
      </c>
      <c r="F322" s="677"/>
      <c r="G322" s="184"/>
    </row>
    <row r="323" spans="2:13" ht="22.5" customHeight="1" thickTop="1" x14ac:dyDescent="0.25">
      <c r="B323" s="413" t="s">
        <v>237</v>
      </c>
      <c r="C323" s="695"/>
      <c r="D323" s="43"/>
      <c r="E323" s="415">
        <v>0</v>
      </c>
      <c r="F323" s="677"/>
      <c r="G323" s="184"/>
    </row>
    <row r="324" spans="2:13" ht="22.5" customHeight="1" x14ac:dyDescent="0.25">
      <c r="B324" s="413" t="s">
        <v>238</v>
      </c>
      <c r="C324" s="695"/>
      <c r="D324" s="43"/>
      <c r="E324" s="415">
        <v>0</v>
      </c>
      <c r="F324" s="677"/>
      <c r="G324" s="184"/>
    </row>
    <row r="325" spans="2:13" ht="22.5" customHeight="1" x14ac:dyDescent="0.25">
      <c r="B325" s="416" t="s">
        <v>239</v>
      </c>
      <c r="C325" s="696"/>
      <c r="D325" s="43"/>
      <c r="E325" s="417">
        <v>0</v>
      </c>
      <c r="F325" s="677"/>
      <c r="G325" s="184"/>
    </row>
    <row r="326" spans="2:13" ht="22.5" customHeight="1" x14ac:dyDescent="0.25">
      <c r="B326" s="416" t="s">
        <v>240</v>
      </c>
      <c r="C326" s="697"/>
      <c r="D326" s="43"/>
      <c r="E326" s="418">
        <v>0</v>
      </c>
      <c r="F326" s="677"/>
      <c r="G326" s="184"/>
    </row>
    <row r="327" spans="2:13" ht="22.5" customHeight="1" thickBot="1" x14ac:dyDescent="0.3">
      <c r="B327" s="416" t="s">
        <v>241</v>
      </c>
      <c r="C327" s="696"/>
      <c r="D327" s="43"/>
      <c r="E327" s="419">
        <v>79999999.863380864</v>
      </c>
      <c r="F327" s="677"/>
      <c r="G327" s="184"/>
    </row>
    <row r="328" spans="2:13" s="183" customFormat="1" ht="15" customHeight="1" thickTop="1" thickBot="1" x14ac:dyDescent="0.3">
      <c r="B328" s="420"/>
      <c r="C328" s="421"/>
      <c r="D328" s="422"/>
      <c r="E328" s="423"/>
      <c r="F328" s="424"/>
      <c r="G328" s="184"/>
      <c r="H328" s="4"/>
      <c r="I328" s="4"/>
      <c r="J328" s="4"/>
      <c r="K328" s="4"/>
      <c r="L328" s="4"/>
      <c r="M328" s="4"/>
    </row>
    <row r="329" spans="2:13" s="183" customFormat="1" ht="22.5" customHeight="1" thickBot="1" x14ac:dyDescent="0.3">
      <c r="B329" s="425"/>
      <c r="C329" s="670"/>
      <c r="D329" s="675"/>
      <c r="E329" s="426"/>
      <c r="F329" s="424"/>
      <c r="G329" s="184"/>
      <c r="H329" s="4"/>
      <c r="I329" s="4"/>
      <c r="J329" s="4"/>
      <c r="K329" s="4"/>
      <c r="L329" s="4"/>
      <c r="M329" s="4"/>
    </row>
    <row r="330" spans="2:13" s="183" customFormat="1" ht="44.1" customHeight="1" thickBot="1" x14ac:dyDescent="0.3">
      <c r="B330" s="427" t="s">
        <v>242</v>
      </c>
      <c r="C330" s="428"/>
      <c r="D330" s="429" t="s">
        <v>243</v>
      </c>
      <c r="E330" s="430" t="s">
        <v>244</v>
      </c>
      <c r="F330" s="431" t="s">
        <v>245</v>
      </c>
      <c r="G330" s="184"/>
      <c r="H330" s="4"/>
      <c r="I330" s="4"/>
      <c r="J330" s="4"/>
      <c r="K330" s="4"/>
      <c r="L330" s="4"/>
      <c r="M330" s="4"/>
    </row>
    <row r="331" spans="2:13" s="183" customFormat="1" ht="13.8" x14ac:dyDescent="0.25">
      <c r="B331" s="432" t="s">
        <v>48</v>
      </c>
      <c r="C331" s="698"/>
      <c r="D331" s="433"/>
      <c r="E331" s="434"/>
      <c r="F331" s="435"/>
      <c r="G331" s="184"/>
      <c r="H331" s="4"/>
      <c r="I331" s="4"/>
      <c r="J331" s="4"/>
      <c r="K331" s="4"/>
      <c r="L331" s="4"/>
      <c r="M331" s="4"/>
    </row>
    <row r="332" spans="2:13" s="183" customFormat="1" ht="22.5" customHeight="1" x14ac:dyDescent="0.25">
      <c r="B332" s="436" t="s">
        <v>246</v>
      </c>
      <c r="C332" s="699"/>
      <c r="D332" s="437">
        <v>2932000000</v>
      </c>
      <c r="E332" s="438">
        <v>0</v>
      </c>
      <c r="F332" s="439">
        <v>2932000000</v>
      </c>
      <c r="G332" s="184"/>
      <c r="H332" s="4"/>
      <c r="I332" s="4"/>
      <c r="J332" s="4"/>
      <c r="K332" s="4"/>
      <c r="L332" s="4"/>
      <c r="M332" s="4"/>
    </row>
    <row r="333" spans="2:13" s="183" customFormat="1" ht="22.5" customHeight="1" x14ac:dyDescent="0.25">
      <c r="B333" s="440" t="s">
        <v>247</v>
      </c>
      <c r="C333" s="664"/>
      <c r="D333" s="437">
        <v>44000000</v>
      </c>
      <c r="E333" s="441">
        <v>0</v>
      </c>
      <c r="F333" s="439">
        <v>44000000</v>
      </c>
      <c r="G333" s="184"/>
      <c r="H333" s="4"/>
      <c r="I333" s="4"/>
      <c r="J333" s="4"/>
      <c r="K333" s="4"/>
      <c r="L333" s="4"/>
      <c r="M333" s="4"/>
    </row>
    <row r="334" spans="2:13" s="183" customFormat="1" ht="22.5" customHeight="1" x14ac:dyDescent="0.25">
      <c r="B334" s="440" t="s">
        <v>248</v>
      </c>
      <c r="C334" s="664"/>
      <c r="D334" s="442">
        <v>24000000</v>
      </c>
      <c r="E334" s="441">
        <v>0</v>
      </c>
      <c r="F334" s="439">
        <v>24000000</v>
      </c>
      <c r="G334" s="184"/>
      <c r="H334" s="4"/>
      <c r="I334" s="4"/>
      <c r="J334" s="4"/>
      <c r="K334" s="4"/>
      <c r="L334" s="4"/>
      <c r="M334" s="4"/>
    </row>
    <row r="335" spans="2:13" s="183" customFormat="1" ht="22.5" customHeight="1" thickBot="1" x14ac:dyDescent="0.3">
      <c r="B335" s="92" t="s">
        <v>249</v>
      </c>
      <c r="C335" s="664"/>
      <c r="D335" s="443">
        <v>3000000000</v>
      </c>
      <c r="E335" s="444">
        <v>0</v>
      </c>
      <c r="F335" s="445">
        <v>3000000000</v>
      </c>
      <c r="G335" s="184"/>
      <c r="H335" s="4"/>
      <c r="I335" s="4"/>
      <c r="J335" s="4"/>
      <c r="K335" s="4"/>
      <c r="L335" s="4"/>
      <c r="M335" s="4"/>
    </row>
    <row r="336" spans="2:13" s="183" customFormat="1" ht="11.25" customHeight="1" thickTop="1" x14ac:dyDescent="0.25">
      <c r="B336" s="92"/>
      <c r="C336" s="664"/>
      <c r="D336" s="441"/>
      <c r="E336" s="441"/>
      <c r="F336" s="439"/>
      <c r="G336" s="184"/>
      <c r="H336" s="4"/>
      <c r="I336" s="4"/>
      <c r="J336" s="4"/>
      <c r="K336" s="4"/>
      <c r="L336" s="4"/>
      <c r="M336" s="4"/>
    </row>
    <row r="337" spans="2:13" s="183" customFormat="1" ht="22.5" customHeight="1" x14ac:dyDescent="0.25">
      <c r="B337" s="446" t="s">
        <v>250</v>
      </c>
      <c r="C337" s="700"/>
      <c r="D337" s="441"/>
      <c r="E337" s="441"/>
      <c r="F337" s="439"/>
      <c r="G337" s="184"/>
      <c r="H337" s="4"/>
      <c r="I337" s="4"/>
      <c r="J337" s="4"/>
      <c r="K337" s="4"/>
      <c r="L337" s="4"/>
      <c r="M337" s="4"/>
    </row>
    <row r="338" spans="2:13" s="183" customFormat="1" ht="13.8" x14ac:dyDescent="0.25">
      <c r="B338" s="92" t="s">
        <v>251</v>
      </c>
      <c r="C338" s="664"/>
      <c r="D338" s="447">
        <v>280000000</v>
      </c>
      <c r="E338" s="447">
        <v>0</v>
      </c>
      <c r="F338" s="448">
        <v>280000000</v>
      </c>
      <c r="G338" s="449"/>
      <c r="H338" s="4"/>
      <c r="I338" s="4"/>
      <c r="J338" s="4"/>
      <c r="K338" s="4"/>
      <c r="L338" s="4"/>
      <c r="M338" s="4"/>
    </row>
    <row r="339" spans="2:13" s="183" customFormat="1" ht="12.15" customHeight="1" thickBot="1" x14ac:dyDescent="0.3">
      <c r="B339" s="420"/>
      <c r="C339" s="421"/>
      <c r="D339" s="450"/>
      <c r="E339" s="450"/>
      <c r="F339" s="451"/>
      <c r="G339" s="184"/>
      <c r="H339" s="4"/>
      <c r="I339" s="4"/>
      <c r="J339" s="4"/>
      <c r="K339" s="4"/>
      <c r="L339" s="4"/>
      <c r="M339" s="4"/>
    </row>
    <row r="340" spans="2:13" s="183" customFormat="1" ht="22.5" customHeight="1" thickBot="1" x14ac:dyDescent="0.3">
      <c r="B340" s="452"/>
      <c r="C340" s="453"/>
      <c r="D340" s="245"/>
      <c r="E340" s="245"/>
      <c r="F340" s="246"/>
      <c r="G340" s="247"/>
      <c r="H340" s="4"/>
      <c r="I340" s="4"/>
      <c r="J340" s="4"/>
      <c r="K340" s="4"/>
      <c r="L340" s="4"/>
      <c r="M340" s="4"/>
    </row>
    <row r="341" spans="2:13" s="183" customFormat="1" ht="20.7" hidden="1" customHeight="1" x14ac:dyDescent="0.25">
      <c r="B341" s="454"/>
      <c r="C341" s="455"/>
      <c r="D341" s="181"/>
      <c r="E341" s="181"/>
      <c r="F341" s="248"/>
      <c r="G341" s="249"/>
      <c r="H341" s="4"/>
      <c r="I341" s="4"/>
      <c r="J341" s="4"/>
      <c r="K341" s="4"/>
      <c r="L341" s="4"/>
      <c r="M341" s="4"/>
    </row>
    <row r="342" spans="2:13" s="183" customFormat="1" ht="20.7" hidden="1" customHeight="1" thickBot="1" x14ac:dyDescent="0.3">
      <c r="B342" s="452"/>
      <c r="C342" s="456"/>
      <c r="D342" s="456"/>
      <c r="E342" s="456"/>
      <c r="F342" s="246"/>
      <c r="G342" s="247"/>
      <c r="H342" s="4"/>
      <c r="I342" s="4"/>
      <c r="J342" s="4"/>
      <c r="K342" s="4"/>
      <c r="L342" s="4"/>
      <c r="M342" s="4"/>
    </row>
    <row r="343" spans="2:13" s="183" customFormat="1" ht="17.399999999999999" thickBot="1" x14ac:dyDescent="0.35">
      <c r="B343" s="457" t="s">
        <v>252</v>
      </c>
      <c r="C343" s="458"/>
      <c r="D343" s="458"/>
      <c r="E343" s="458"/>
      <c r="F343" s="458"/>
      <c r="G343" s="459"/>
      <c r="H343" s="4"/>
      <c r="I343" s="4"/>
      <c r="J343" s="4"/>
      <c r="K343" s="4"/>
      <c r="L343" s="4"/>
      <c r="M343" s="4"/>
    </row>
    <row r="344" spans="2:13" s="183" customFormat="1" ht="38.4" customHeight="1" x14ac:dyDescent="0.25">
      <c r="B344" s="436" t="s">
        <v>253</v>
      </c>
      <c r="C344" s="699"/>
      <c r="D344" s="699"/>
      <c r="E344" s="699"/>
      <c r="F344" s="699"/>
      <c r="G344" s="460"/>
      <c r="H344" s="4"/>
      <c r="I344" s="4"/>
      <c r="J344" s="4"/>
      <c r="K344" s="4"/>
      <c r="L344" s="4"/>
      <c r="M344" s="4"/>
    </row>
    <row r="345" spans="2:13" s="183" customFormat="1" ht="42.15" customHeight="1" x14ac:dyDescent="0.25">
      <c r="B345" s="461" t="s">
        <v>254</v>
      </c>
      <c r="C345" s="462" t="s">
        <v>255</v>
      </c>
      <c r="D345" s="462"/>
      <c r="E345" s="463" t="s">
        <v>256</v>
      </c>
      <c r="F345" s="464" t="s">
        <v>257</v>
      </c>
      <c r="G345" s="465" t="s">
        <v>258</v>
      </c>
      <c r="H345" s="4"/>
      <c r="I345" s="4"/>
      <c r="J345" s="4"/>
      <c r="K345" s="4"/>
      <c r="L345" s="4"/>
      <c r="M345" s="4"/>
    </row>
    <row r="346" spans="2:13" s="183" customFormat="1" ht="49.65" customHeight="1" x14ac:dyDescent="0.25">
      <c r="B346" s="466" t="s">
        <v>259</v>
      </c>
      <c r="C346" s="467" t="s">
        <v>260</v>
      </c>
      <c r="D346" s="467"/>
      <c r="E346" s="468" t="s">
        <v>261</v>
      </c>
      <c r="F346" s="469" t="s">
        <v>262</v>
      </c>
      <c r="G346" s="470" t="s">
        <v>42</v>
      </c>
      <c r="H346" s="4"/>
      <c r="I346" s="4"/>
      <c r="J346" s="4"/>
      <c r="K346" s="4"/>
      <c r="L346" s="4"/>
      <c r="M346" s="4"/>
    </row>
    <row r="347" spans="2:13" ht="104.1" customHeight="1" x14ac:dyDescent="0.25">
      <c r="B347" s="471" t="s">
        <v>263</v>
      </c>
      <c r="C347" s="472" t="s">
        <v>264</v>
      </c>
      <c r="D347" s="472"/>
      <c r="E347" s="473" t="s">
        <v>265</v>
      </c>
      <c r="F347" s="473" t="s">
        <v>266</v>
      </c>
      <c r="G347" s="470" t="s">
        <v>42</v>
      </c>
      <c r="H347" s="474"/>
      <c r="I347" s="474"/>
    </row>
    <row r="348" spans="2:13" ht="35.700000000000003" customHeight="1" x14ac:dyDescent="0.25">
      <c r="B348" s="466" t="s">
        <v>267</v>
      </c>
      <c r="C348" s="475" t="s">
        <v>267</v>
      </c>
      <c r="D348" s="475"/>
      <c r="E348" s="468" t="s">
        <v>268</v>
      </c>
      <c r="F348" s="476" t="s">
        <v>269</v>
      </c>
      <c r="G348" s="470" t="s">
        <v>42</v>
      </c>
    </row>
    <row r="349" spans="2:13" ht="121.95" customHeight="1" x14ac:dyDescent="0.25">
      <c r="B349" s="466" t="s">
        <v>270</v>
      </c>
      <c r="C349" s="467" t="s">
        <v>271</v>
      </c>
      <c r="D349" s="467"/>
      <c r="E349" s="473" t="s">
        <v>272</v>
      </c>
      <c r="F349" s="473" t="s">
        <v>273</v>
      </c>
      <c r="G349" s="470" t="s">
        <v>42</v>
      </c>
    </row>
    <row r="350" spans="2:13" ht="115.35" customHeight="1" x14ac:dyDescent="0.25">
      <c r="B350" s="466" t="s">
        <v>274</v>
      </c>
      <c r="C350" s="467" t="s">
        <v>275</v>
      </c>
      <c r="D350" s="467"/>
      <c r="E350" s="468" t="s">
        <v>276</v>
      </c>
      <c r="F350" s="477" t="s">
        <v>274</v>
      </c>
      <c r="G350" s="470" t="s">
        <v>42</v>
      </c>
    </row>
    <row r="351" spans="2:13" ht="80.7" customHeight="1" x14ac:dyDescent="0.25">
      <c r="B351" s="466" t="s">
        <v>277</v>
      </c>
      <c r="C351" s="467" t="s">
        <v>278</v>
      </c>
      <c r="D351" s="467"/>
      <c r="E351" s="468" t="s">
        <v>279</v>
      </c>
      <c r="F351" s="477" t="s">
        <v>280</v>
      </c>
      <c r="G351" s="470" t="s">
        <v>42</v>
      </c>
    </row>
    <row r="352" spans="2:13" ht="69.45" customHeight="1" x14ac:dyDescent="0.25">
      <c r="B352" s="466" t="s">
        <v>281</v>
      </c>
      <c r="C352" s="467" t="s">
        <v>282</v>
      </c>
      <c r="D352" s="467"/>
      <c r="E352" s="468" t="s">
        <v>283</v>
      </c>
      <c r="F352" s="476" t="s">
        <v>284</v>
      </c>
      <c r="G352" s="470" t="s">
        <v>42</v>
      </c>
    </row>
    <row r="353" spans="2:8" ht="39.450000000000003" customHeight="1" x14ac:dyDescent="0.25">
      <c r="B353" s="478" t="s">
        <v>285</v>
      </c>
      <c r="C353" s="479" t="s">
        <v>286</v>
      </c>
      <c r="D353" s="479"/>
      <c r="E353" s="480">
        <v>0.8</v>
      </c>
      <c r="F353" s="481">
        <v>0.69410500730375602</v>
      </c>
      <c r="G353" s="482" t="s">
        <v>42</v>
      </c>
      <c r="H353" s="483"/>
    </row>
    <row r="354" spans="2:8" ht="45.9" customHeight="1" x14ac:dyDescent="0.25">
      <c r="B354" s="478"/>
      <c r="C354" s="479" t="s">
        <v>287</v>
      </c>
      <c r="D354" s="479"/>
      <c r="E354" s="480">
        <v>0.5</v>
      </c>
      <c r="F354" s="484">
        <v>0.2678696576954121</v>
      </c>
      <c r="G354" s="485" t="s">
        <v>42</v>
      </c>
      <c r="H354" s="483"/>
    </row>
    <row r="355" spans="2:8" ht="57.15" customHeight="1" x14ac:dyDescent="0.25">
      <c r="B355" s="478"/>
      <c r="C355" s="479" t="s">
        <v>288</v>
      </c>
      <c r="D355" s="479"/>
      <c r="E355" s="480">
        <v>0.3</v>
      </c>
      <c r="F355" s="484">
        <v>0.13777538227532005</v>
      </c>
      <c r="G355" s="482" t="s">
        <v>42</v>
      </c>
      <c r="H355" s="483"/>
    </row>
    <row r="356" spans="2:8" ht="61.95" customHeight="1" x14ac:dyDescent="0.25">
      <c r="B356" s="478"/>
      <c r="C356" s="479" t="s">
        <v>289</v>
      </c>
      <c r="D356" s="479"/>
      <c r="E356" s="480">
        <v>0.25</v>
      </c>
      <c r="F356" s="484">
        <v>0.16629268365009442</v>
      </c>
      <c r="G356" s="482" t="s">
        <v>42</v>
      </c>
      <c r="H356" s="483"/>
    </row>
    <row r="357" spans="2:8" ht="46.95" customHeight="1" x14ac:dyDescent="0.25">
      <c r="B357" s="478"/>
      <c r="C357" s="479" t="s">
        <v>290</v>
      </c>
      <c r="D357" s="479"/>
      <c r="E357" s="480">
        <v>0.25</v>
      </c>
      <c r="F357" s="319">
        <v>0.19242158164692255</v>
      </c>
      <c r="G357" s="482" t="s">
        <v>42</v>
      </c>
      <c r="H357" s="483"/>
    </row>
    <row r="358" spans="2:8" ht="61.95" customHeight="1" x14ac:dyDescent="0.25">
      <c r="B358" s="478"/>
      <c r="C358" s="479" t="s">
        <v>291</v>
      </c>
      <c r="D358" s="479"/>
      <c r="E358" s="480">
        <v>0.03</v>
      </c>
      <c r="F358" s="486">
        <v>3.2805064577076465E-2</v>
      </c>
      <c r="G358" s="482" t="s">
        <v>42</v>
      </c>
      <c r="H358" s="483"/>
    </row>
    <row r="359" spans="2:8" ht="46.95" customHeight="1" x14ac:dyDescent="0.25">
      <c r="B359" s="478"/>
      <c r="C359" s="479" t="s">
        <v>292</v>
      </c>
      <c r="D359" s="479"/>
      <c r="E359" s="480">
        <v>0.15</v>
      </c>
      <c r="F359" s="486">
        <v>9.7134555481939791E-2</v>
      </c>
      <c r="G359" s="482" t="s">
        <v>42</v>
      </c>
      <c r="H359" s="483"/>
    </row>
    <row r="360" spans="2:8" ht="61.95" customHeight="1" x14ac:dyDescent="0.25">
      <c r="B360" s="478"/>
      <c r="C360" s="479" t="s">
        <v>293</v>
      </c>
      <c r="D360" s="479"/>
      <c r="E360" s="480">
        <v>0.2</v>
      </c>
      <c r="F360" s="486">
        <v>0.11187686287754393</v>
      </c>
      <c r="G360" s="482" t="s">
        <v>42</v>
      </c>
      <c r="H360" s="483"/>
    </row>
    <row r="361" spans="2:8" ht="81.599999999999994" customHeight="1" x14ac:dyDescent="0.25">
      <c r="B361" s="478"/>
      <c r="C361" s="479" t="s">
        <v>294</v>
      </c>
      <c r="D361" s="479"/>
      <c r="E361" s="480">
        <v>0.05</v>
      </c>
      <c r="F361" s="487">
        <v>1.5672180737948453E-2</v>
      </c>
      <c r="G361" s="482" t="s">
        <v>42</v>
      </c>
      <c r="H361" s="483"/>
    </row>
    <row r="362" spans="2:8" ht="122.85" customHeight="1" x14ac:dyDescent="0.25">
      <c r="B362" s="478"/>
      <c r="C362" s="479" t="s">
        <v>295</v>
      </c>
      <c r="D362" s="479"/>
      <c r="E362" s="480">
        <v>2.5000000000000001E-2</v>
      </c>
      <c r="F362" s="487">
        <v>1.5128796229071859E-2</v>
      </c>
      <c r="G362" s="482" t="s">
        <v>42</v>
      </c>
      <c r="H362" s="483"/>
    </row>
    <row r="363" spans="2:8" ht="84.45" customHeight="1" x14ac:dyDescent="0.25">
      <c r="B363" s="478"/>
      <c r="C363" s="479" t="s">
        <v>296</v>
      </c>
      <c r="D363" s="479"/>
      <c r="E363" s="480">
        <v>0.15</v>
      </c>
      <c r="F363" s="487">
        <v>0.12912210612786176</v>
      </c>
      <c r="G363" s="482" t="s">
        <v>42</v>
      </c>
      <c r="H363" s="483"/>
    </row>
    <row r="364" spans="2:8" ht="69.45" customHeight="1" x14ac:dyDescent="0.25">
      <c r="B364" s="478"/>
      <c r="C364" s="479" t="s">
        <v>297</v>
      </c>
      <c r="D364" s="479"/>
      <c r="E364" s="488">
        <v>0.14760000000000001</v>
      </c>
      <c r="F364" s="489">
        <v>0.10491779631047038</v>
      </c>
      <c r="G364" s="482" t="s">
        <v>42</v>
      </c>
      <c r="H364" s="483"/>
    </row>
    <row r="365" spans="2:8" ht="91.95" customHeight="1" x14ac:dyDescent="0.25">
      <c r="B365" s="478"/>
      <c r="C365" s="490" t="s">
        <v>298</v>
      </c>
      <c r="D365" s="490"/>
      <c r="E365" s="491">
        <v>12</v>
      </c>
      <c r="F365" s="492">
        <v>36.040086161692059</v>
      </c>
      <c r="G365" s="482" t="s">
        <v>42</v>
      </c>
      <c r="H365" s="493"/>
    </row>
    <row r="366" spans="2:8" ht="36.75" customHeight="1" thickBot="1" x14ac:dyDescent="0.3">
      <c r="B366" s="494"/>
      <c r="C366" s="453"/>
      <c r="D366" s="453"/>
      <c r="E366" s="495"/>
      <c r="F366" s="496"/>
      <c r="G366" s="497"/>
    </row>
    <row r="367" spans="2:8" ht="20.7" customHeight="1" thickBot="1" x14ac:dyDescent="0.3">
      <c r="B367" s="404" t="s">
        <v>299</v>
      </c>
      <c r="C367" s="405"/>
      <c r="D367" s="405"/>
      <c r="E367" s="405"/>
      <c r="F367" s="405"/>
      <c r="G367" s="406"/>
    </row>
    <row r="368" spans="2:8" ht="20.7" customHeight="1" thickBot="1" x14ac:dyDescent="0.3">
      <c r="B368" s="18"/>
      <c r="C368" s="647"/>
      <c r="D368" s="701"/>
      <c r="E368" s="702"/>
      <c r="F368" s="703"/>
      <c r="G368" s="25"/>
    </row>
    <row r="369" spans="2:9" ht="45.75" customHeight="1" thickBot="1" x14ac:dyDescent="0.3">
      <c r="B369" s="498" t="s">
        <v>300</v>
      </c>
      <c r="C369" s="499" t="s">
        <v>301</v>
      </c>
      <c r="D369" s="499" t="s">
        <v>302</v>
      </c>
      <c r="E369" s="499" t="s">
        <v>303</v>
      </c>
      <c r="F369" s="499" t="s">
        <v>302</v>
      </c>
      <c r="G369" s="500"/>
    </row>
    <row r="370" spans="2:9" ht="20.7" customHeight="1" x14ac:dyDescent="0.25">
      <c r="B370" s="18" t="s">
        <v>304</v>
      </c>
      <c r="C370" s="501">
        <v>1069</v>
      </c>
      <c r="D370" s="502">
        <f>C370/$C$381</f>
        <v>0.26832329317269077</v>
      </c>
      <c r="E370" s="503">
        <v>281660595.57000005</v>
      </c>
      <c r="F370" s="502">
        <f t="shared" ref="F370:F380" si="1">E370/$E$381</f>
        <v>9.6199241548790851E-2</v>
      </c>
      <c r="G370" s="25"/>
      <c r="H370" s="504">
        <v>-1</v>
      </c>
      <c r="I370" s="504">
        <v>0.4</v>
      </c>
    </row>
    <row r="371" spans="2:9" ht="20.7" customHeight="1" x14ac:dyDescent="0.25">
      <c r="B371" s="18" t="s">
        <v>305</v>
      </c>
      <c r="C371" s="501">
        <v>304</v>
      </c>
      <c r="D371" s="502">
        <f t="shared" ref="D371:D380" si="2">C371/$C$381</f>
        <v>7.6305220883534142E-2</v>
      </c>
      <c r="E371" s="503">
        <v>199019007.89999989</v>
      </c>
      <c r="F371" s="502">
        <f t="shared" si="1"/>
        <v>6.7973574986688726E-2</v>
      </c>
      <c r="G371" s="25"/>
      <c r="H371" s="4">
        <v>0.4</v>
      </c>
      <c r="I371" s="504">
        <v>0.5</v>
      </c>
    </row>
    <row r="372" spans="2:9" ht="20.7" customHeight="1" x14ac:dyDescent="0.25">
      <c r="B372" s="18" t="s">
        <v>306</v>
      </c>
      <c r="C372" s="501">
        <v>435</v>
      </c>
      <c r="D372" s="502">
        <f t="shared" si="2"/>
        <v>0.1091867469879518</v>
      </c>
      <c r="E372" s="503">
        <v>367162243.54999995</v>
      </c>
      <c r="F372" s="502">
        <f t="shared" si="1"/>
        <v>0.12540174206258217</v>
      </c>
      <c r="G372" s="25"/>
      <c r="H372" s="4">
        <v>0.5</v>
      </c>
      <c r="I372" s="504">
        <v>0.6</v>
      </c>
    </row>
    <row r="373" spans="2:9" ht="20.7" customHeight="1" x14ac:dyDescent="0.25">
      <c r="B373" s="18" t="s">
        <v>307</v>
      </c>
      <c r="C373" s="501">
        <v>515</v>
      </c>
      <c r="D373" s="502">
        <f t="shared" si="2"/>
        <v>0.12926706827309237</v>
      </c>
      <c r="E373" s="503">
        <v>465665986.04000002</v>
      </c>
      <c r="F373" s="502">
        <f t="shared" si="1"/>
        <v>0.15904501863834436</v>
      </c>
      <c r="G373" s="25"/>
      <c r="H373" s="4">
        <v>0.6</v>
      </c>
      <c r="I373" s="504">
        <v>0.7</v>
      </c>
    </row>
    <row r="374" spans="2:9" ht="20.7" customHeight="1" x14ac:dyDescent="0.25">
      <c r="B374" s="18" t="s">
        <v>308</v>
      </c>
      <c r="C374" s="501">
        <v>327</v>
      </c>
      <c r="D374" s="502">
        <f t="shared" si="2"/>
        <v>8.2078313253012042E-2</v>
      </c>
      <c r="E374" s="503">
        <v>308454484.87999976</v>
      </c>
      <c r="F374" s="502">
        <f t="shared" si="1"/>
        <v>0.10535051038193381</v>
      </c>
      <c r="G374" s="25"/>
      <c r="H374" s="4">
        <v>0.7</v>
      </c>
      <c r="I374" s="504">
        <v>0.75</v>
      </c>
    </row>
    <row r="375" spans="2:9" ht="20.7" customHeight="1" x14ac:dyDescent="0.25">
      <c r="B375" s="18" t="s">
        <v>309</v>
      </c>
      <c r="C375" s="501">
        <v>373</v>
      </c>
      <c r="D375" s="502">
        <f t="shared" si="2"/>
        <v>9.362449799196787E-2</v>
      </c>
      <c r="E375" s="503">
        <v>375128630.44000024</v>
      </c>
      <c r="F375" s="502">
        <f t="shared" si="1"/>
        <v>0.12812260677974777</v>
      </c>
      <c r="G375" s="25"/>
      <c r="H375" s="4">
        <v>0.75</v>
      </c>
      <c r="I375" s="504">
        <v>0.8</v>
      </c>
    </row>
    <row r="376" spans="2:9" ht="20.7" customHeight="1" x14ac:dyDescent="0.25">
      <c r="B376" s="18" t="s">
        <v>310</v>
      </c>
      <c r="C376" s="501">
        <v>245</v>
      </c>
      <c r="D376" s="502">
        <f t="shared" si="2"/>
        <v>6.1495983935742973E-2</v>
      </c>
      <c r="E376" s="503">
        <v>218772572.40000015</v>
      </c>
      <c r="F376" s="502">
        <f t="shared" si="1"/>
        <v>7.4720269244504686E-2</v>
      </c>
      <c r="G376" s="25"/>
      <c r="H376" s="4">
        <v>0.8</v>
      </c>
      <c r="I376" s="504">
        <v>0.85</v>
      </c>
    </row>
    <row r="377" spans="2:9" ht="20.7" customHeight="1" x14ac:dyDescent="0.25">
      <c r="B377" s="18" t="s">
        <v>311</v>
      </c>
      <c r="C377" s="501">
        <v>240</v>
      </c>
      <c r="D377" s="502">
        <f t="shared" si="2"/>
        <v>6.0240963855421686E-2</v>
      </c>
      <c r="E377" s="503">
        <v>244509851.35999995</v>
      </c>
      <c r="F377" s="502">
        <f t="shared" si="1"/>
        <v>8.3510660070992546E-2</v>
      </c>
      <c r="G377" s="25"/>
      <c r="H377" s="4">
        <v>0.85</v>
      </c>
      <c r="I377" s="504">
        <v>0.9</v>
      </c>
    </row>
    <row r="378" spans="2:9" ht="20.7" customHeight="1" x14ac:dyDescent="0.25">
      <c r="B378" s="18" t="s">
        <v>312</v>
      </c>
      <c r="C378" s="501">
        <v>269</v>
      </c>
      <c r="D378" s="502">
        <f t="shared" si="2"/>
        <v>6.7520080321285147E-2</v>
      </c>
      <c r="E378" s="503">
        <v>264779064.74999997</v>
      </c>
      <c r="F378" s="502">
        <f t="shared" si="1"/>
        <v>9.0433470664936635E-2</v>
      </c>
      <c r="G378" s="25"/>
      <c r="H378" s="4">
        <v>0.9</v>
      </c>
      <c r="I378" s="504">
        <v>0.95</v>
      </c>
    </row>
    <row r="379" spans="2:9" ht="20.7" customHeight="1" x14ac:dyDescent="0.25">
      <c r="B379" s="18" t="s">
        <v>313</v>
      </c>
      <c r="C379" s="501">
        <v>118</v>
      </c>
      <c r="D379" s="502">
        <f t="shared" si="2"/>
        <v>2.961847389558233E-2</v>
      </c>
      <c r="E379" s="503">
        <v>112565072.69999999</v>
      </c>
      <c r="F379" s="502">
        <f t="shared" si="1"/>
        <v>3.8445827314645763E-2</v>
      </c>
      <c r="G379" s="25"/>
      <c r="H379" s="4">
        <v>0.95</v>
      </c>
      <c r="I379" s="504">
        <v>0.98</v>
      </c>
    </row>
    <row r="380" spans="2:9" ht="20.7" customHeight="1" thickBot="1" x14ac:dyDescent="0.3">
      <c r="B380" s="18" t="s">
        <v>314</v>
      </c>
      <c r="C380" s="501">
        <v>89</v>
      </c>
      <c r="D380" s="502">
        <f t="shared" si="2"/>
        <v>2.2339357429718876E-2</v>
      </c>
      <c r="E380" s="503">
        <v>90170393.01000002</v>
      </c>
      <c r="F380" s="502">
        <f t="shared" si="1"/>
        <v>3.0797078306832582E-2</v>
      </c>
      <c r="G380" s="25"/>
      <c r="H380" s="4">
        <v>0.98</v>
      </c>
      <c r="I380" s="4">
        <v>10000</v>
      </c>
    </row>
    <row r="381" spans="2:9" ht="20.7" customHeight="1" thickBot="1" x14ac:dyDescent="0.3">
      <c r="B381" s="505" t="s">
        <v>116</v>
      </c>
      <c r="C381" s="506">
        <f>SUM(C370:C380)</f>
        <v>3984</v>
      </c>
      <c r="D381" s="507">
        <f>SUM(D370:D380)</f>
        <v>1</v>
      </c>
      <c r="E381" s="508">
        <f>SUM(E370:E380)</f>
        <v>2927887902.6000004</v>
      </c>
      <c r="F381" s="509">
        <f>SUM(F370:F380)</f>
        <v>0.99999999999999978</v>
      </c>
      <c r="G381" s="25"/>
    </row>
    <row r="382" spans="2:9" ht="20.7" customHeight="1" thickBot="1" x14ac:dyDescent="0.3">
      <c r="B382" s="18"/>
      <c r="C382" s="647"/>
      <c r="D382" s="701"/>
      <c r="E382" s="702"/>
      <c r="F382" s="703"/>
      <c r="G382" s="25"/>
    </row>
    <row r="383" spans="2:9" ht="43.65" customHeight="1" thickBot="1" x14ac:dyDescent="0.3">
      <c r="B383" s="510" t="s">
        <v>315</v>
      </c>
      <c r="C383" s="510" t="s">
        <v>301</v>
      </c>
      <c r="D383" s="510" t="s">
        <v>302</v>
      </c>
      <c r="E383" s="510" t="s">
        <v>303</v>
      </c>
      <c r="F383" s="510" t="s">
        <v>302</v>
      </c>
      <c r="G383" s="25"/>
    </row>
    <row r="384" spans="2:9" ht="20.7" customHeight="1" x14ac:dyDescent="0.25">
      <c r="B384" s="501" t="s">
        <v>316</v>
      </c>
      <c r="C384" s="511">
        <f>C387-C385-C386</f>
        <v>3595</v>
      </c>
      <c r="D384" s="512">
        <f>C384/C387</f>
        <v>0.90235943775100402</v>
      </c>
      <c r="E384" s="511">
        <f>E387-E385-E386</f>
        <v>2589500744.6800003</v>
      </c>
      <c r="F384" s="512">
        <f>E384/E387</f>
        <v>0.88442619076382389</v>
      </c>
      <c r="G384" s="25"/>
    </row>
    <row r="385" spans="2:9" ht="20.7" customHeight="1" x14ac:dyDescent="0.25">
      <c r="B385" s="501" t="s">
        <v>317</v>
      </c>
      <c r="C385" s="501">
        <v>368</v>
      </c>
      <c r="D385" s="512">
        <f>C385/C387</f>
        <v>9.2369477911646583E-2</v>
      </c>
      <c r="E385" s="513">
        <v>327562913.39999992</v>
      </c>
      <c r="F385" s="512">
        <f>E385/E387</f>
        <v>0.11187686287754392</v>
      </c>
      <c r="G385" s="25"/>
    </row>
    <row r="386" spans="2:9" ht="20.7" customHeight="1" thickBot="1" x14ac:dyDescent="0.3">
      <c r="B386" s="514" t="s">
        <v>318</v>
      </c>
      <c r="C386" s="514">
        <v>21</v>
      </c>
      <c r="D386" s="512">
        <f>C386/C387</f>
        <v>5.2710843373493972E-3</v>
      </c>
      <c r="E386" s="513">
        <v>10824244.519999998</v>
      </c>
      <c r="F386" s="512">
        <f>E386/E387</f>
        <v>3.6969463586320828E-3</v>
      </c>
      <c r="G386" s="25"/>
    </row>
    <row r="387" spans="2:9" ht="20.7" customHeight="1" thickBot="1" x14ac:dyDescent="0.3">
      <c r="B387" s="505" t="s">
        <v>116</v>
      </c>
      <c r="C387" s="506">
        <f>C381</f>
        <v>3984</v>
      </c>
      <c r="D387" s="507">
        <f>SUM(D384:D386)</f>
        <v>1</v>
      </c>
      <c r="E387" s="508">
        <f>E381</f>
        <v>2927887902.6000004</v>
      </c>
      <c r="F387" s="509">
        <f>SUM(F384:F386)</f>
        <v>0.99999999999999989</v>
      </c>
      <c r="G387" s="25"/>
    </row>
    <row r="388" spans="2:9" ht="20.7" customHeight="1" thickBot="1" x14ac:dyDescent="0.3">
      <c r="B388" s="18"/>
      <c r="C388" s="647"/>
      <c r="D388" s="701"/>
      <c r="E388" s="702"/>
      <c r="F388" s="703"/>
      <c r="G388" s="25"/>
    </row>
    <row r="389" spans="2:9" ht="48.75" customHeight="1" thickBot="1" x14ac:dyDescent="0.3">
      <c r="B389" s="510" t="s">
        <v>319</v>
      </c>
      <c r="C389" s="510" t="s">
        <v>301</v>
      </c>
      <c r="D389" s="510" t="s">
        <v>302</v>
      </c>
      <c r="E389" s="510" t="s">
        <v>303</v>
      </c>
      <c r="F389" s="510" t="s">
        <v>302</v>
      </c>
      <c r="G389" s="25"/>
    </row>
    <row r="390" spans="2:9" ht="20.7" customHeight="1" x14ac:dyDescent="0.25">
      <c r="B390" s="501" t="s">
        <v>320</v>
      </c>
      <c r="C390" s="515">
        <v>3560</v>
      </c>
      <c r="D390" s="502">
        <f>C390/C392</f>
        <v>0.89357429718875503</v>
      </c>
      <c r="E390" s="503">
        <v>2643488812.6800046</v>
      </c>
      <c r="F390" s="502">
        <f>E390/E392</f>
        <v>0.90286544451806172</v>
      </c>
      <c r="G390" s="25"/>
    </row>
    <row r="391" spans="2:9" ht="20.7" customHeight="1" thickBot="1" x14ac:dyDescent="0.3">
      <c r="B391" s="501" t="s">
        <v>321</v>
      </c>
      <c r="C391" s="515">
        <f>C392-C390</f>
        <v>424</v>
      </c>
      <c r="D391" s="502">
        <f>C391/C392</f>
        <v>0.10642570281124498</v>
      </c>
      <c r="E391" s="503">
        <f>E392-E390</f>
        <v>284399089.91999578</v>
      </c>
      <c r="F391" s="502">
        <f>E391/E392</f>
        <v>9.7134555481938334E-2</v>
      </c>
      <c r="G391" s="25"/>
    </row>
    <row r="392" spans="2:9" ht="20.7" customHeight="1" thickBot="1" x14ac:dyDescent="0.3">
      <c r="B392" s="516" t="s">
        <v>116</v>
      </c>
      <c r="C392" s="506">
        <f>C387</f>
        <v>3984</v>
      </c>
      <c r="D392" s="507">
        <f>SUM(D390:D391)</f>
        <v>1</v>
      </c>
      <c r="E392" s="508">
        <f>E387</f>
        <v>2927887902.6000004</v>
      </c>
      <c r="F392" s="509">
        <f>SUM(F390:F391)</f>
        <v>1</v>
      </c>
      <c r="G392" s="25"/>
    </row>
    <row r="393" spans="2:9" ht="20.7" customHeight="1" thickBot="1" x14ac:dyDescent="0.3">
      <c r="B393" s="18"/>
      <c r="C393" s="647"/>
      <c r="D393" s="701"/>
      <c r="E393" s="702"/>
      <c r="F393" s="703"/>
      <c r="G393" s="25"/>
    </row>
    <row r="394" spans="2:9" ht="47.4" customHeight="1" thickBot="1" x14ac:dyDescent="0.3">
      <c r="B394" s="510" t="s">
        <v>322</v>
      </c>
      <c r="C394" s="510" t="s">
        <v>301</v>
      </c>
      <c r="D394" s="510" t="s">
        <v>302</v>
      </c>
      <c r="E394" s="510" t="s">
        <v>303</v>
      </c>
      <c r="F394" s="510" t="s">
        <v>302</v>
      </c>
      <c r="G394" s="25"/>
    </row>
    <row r="395" spans="2:9" ht="20.7" customHeight="1" x14ac:dyDescent="0.25">
      <c r="B395" s="18" t="s">
        <v>323</v>
      </c>
      <c r="C395" s="517">
        <v>510</v>
      </c>
      <c r="D395" s="502">
        <f>C395/$C$404</f>
        <v>0.12801204819277109</v>
      </c>
      <c r="E395" s="518">
        <v>483086045.59999985</v>
      </c>
      <c r="F395" s="502">
        <f>E395/$E$404</f>
        <v>0.16499472031392109</v>
      </c>
      <c r="G395" s="25"/>
      <c r="H395" s="4">
        <v>-1</v>
      </c>
      <c r="I395" s="4">
        <v>6</v>
      </c>
    </row>
    <row r="396" spans="2:9" ht="20.7" customHeight="1" x14ac:dyDescent="0.25">
      <c r="B396" s="18" t="s">
        <v>324</v>
      </c>
      <c r="C396" s="517">
        <v>1018</v>
      </c>
      <c r="D396" s="502">
        <f t="shared" ref="D396:D403" si="3">C396/$C$404</f>
        <v>0.25552208835341367</v>
      </c>
      <c r="E396" s="518">
        <v>997654130.38999939</v>
      </c>
      <c r="F396" s="502">
        <f t="shared" ref="F396:F403" si="4">E396/$E$404</f>
        <v>0.3407419148472422</v>
      </c>
      <c r="G396" s="25"/>
      <c r="H396" s="4">
        <v>6</v>
      </c>
      <c r="I396" s="4">
        <v>12</v>
      </c>
    </row>
    <row r="397" spans="2:9" ht="20.7" customHeight="1" x14ac:dyDescent="0.25">
      <c r="B397" s="18" t="s">
        <v>325</v>
      </c>
      <c r="C397" s="517">
        <v>458</v>
      </c>
      <c r="D397" s="502">
        <f t="shared" si="3"/>
        <v>0.11495983935742972</v>
      </c>
      <c r="E397" s="518">
        <v>446119465.52999979</v>
      </c>
      <c r="F397" s="502">
        <f t="shared" si="4"/>
        <v>0.15236903883302377</v>
      </c>
      <c r="G397" s="25"/>
      <c r="H397" s="4">
        <v>12</v>
      </c>
      <c r="I397" s="4">
        <v>24</v>
      </c>
    </row>
    <row r="398" spans="2:9" ht="20.7" customHeight="1" x14ac:dyDescent="0.25">
      <c r="B398" s="18" t="s">
        <v>326</v>
      </c>
      <c r="C398" s="517">
        <v>227</v>
      </c>
      <c r="D398" s="502">
        <f t="shared" si="3"/>
        <v>5.6977911646586346E-2</v>
      </c>
      <c r="E398" s="518">
        <v>210996230.02999991</v>
      </c>
      <c r="F398" s="502">
        <f t="shared" si="4"/>
        <v>7.2064312927633864E-2</v>
      </c>
      <c r="G398" s="25"/>
      <c r="H398" s="4">
        <v>24</v>
      </c>
      <c r="I398" s="4">
        <v>36</v>
      </c>
    </row>
    <row r="399" spans="2:9" ht="20.7" customHeight="1" x14ac:dyDescent="0.25">
      <c r="B399" s="18" t="s">
        <v>327</v>
      </c>
      <c r="C399" s="517">
        <v>143</v>
      </c>
      <c r="D399" s="502">
        <f t="shared" si="3"/>
        <v>3.5893574297188757E-2</v>
      </c>
      <c r="E399" s="518">
        <v>122005159.05000007</v>
      </c>
      <c r="F399" s="502">
        <f t="shared" si="4"/>
        <v>4.1670023958792296E-2</v>
      </c>
      <c r="G399" s="25"/>
      <c r="H399" s="4">
        <v>36</v>
      </c>
      <c r="I399" s="4">
        <v>48</v>
      </c>
    </row>
    <row r="400" spans="2:9" ht="20.7" customHeight="1" x14ac:dyDescent="0.25">
      <c r="B400" s="18" t="s">
        <v>328</v>
      </c>
      <c r="C400" s="517">
        <v>118</v>
      </c>
      <c r="D400" s="502">
        <f t="shared" si="3"/>
        <v>2.961847389558233E-2</v>
      </c>
      <c r="E400" s="518">
        <v>80306431.840000004</v>
      </c>
      <c r="F400" s="502">
        <f t="shared" si="4"/>
        <v>2.7428110129724209E-2</v>
      </c>
      <c r="G400" s="25"/>
      <c r="H400" s="4">
        <v>48</v>
      </c>
      <c r="I400" s="4">
        <v>60</v>
      </c>
    </row>
    <row r="401" spans="1:9" ht="20.7" customHeight="1" x14ac:dyDescent="0.25">
      <c r="B401" s="18" t="s">
        <v>329</v>
      </c>
      <c r="C401" s="517">
        <v>89</v>
      </c>
      <c r="D401" s="502">
        <f t="shared" si="3"/>
        <v>2.2339357429718876E-2</v>
      </c>
      <c r="E401" s="518">
        <v>58092678.579999976</v>
      </c>
      <c r="F401" s="502">
        <f t="shared" si="4"/>
        <v>1.9841155301202958E-2</v>
      </c>
      <c r="G401" s="25"/>
      <c r="H401" s="4">
        <v>60</v>
      </c>
      <c r="I401" s="4">
        <v>72</v>
      </c>
    </row>
    <row r="402" spans="1:9" ht="20.7" customHeight="1" x14ac:dyDescent="0.25">
      <c r="B402" s="18" t="s">
        <v>330</v>
      </c>
      <c r="C402" s="517">
        <v>144</v>
      </c>
      <c r="D402" s="502">
        <f t="shared" si="3"/>
        <v>3.614457831325301E-2</v>
      </c>
      <c r="E402" s="518">
        <v>82546254.339999989</v>
      </c>
      <c r="F402" s="502">
        <f t="shared" si="4"/>
        <v>2.8193106118133124E-2</v>
      </c>
      <c r="G402" s="25"/>
      <c r="H402" s="4">
        <v>72</v>
      </c>
      <c r="I402" s="4">
        <v>84</v>
      </c>
    </row>
    <row r="403" spans="1:9" ht="20.7" customHeight="1" thickBot="1" x14ac:dyDescent="0.3">
      <c r="B403" s="18" t="s">
        <v>331</v>
      </c>
      <c r="C403" s="517">
        <v>1277</v>
      </c>
      <c r="D403" s="502">
        <f t="shared" si="3"/>
        <v>0.32053212851405621</v>
      </c>
      <c r="E403" s="518">
        <v>447081507.23999995</v>
      </c>
      <c r="F403" s="502">
        <f t="shared" si="4"/>
        <v>0.15269761757032649</v>
      </c>
      <c r="G403" s="25"/>
      <c r="H403" s="4">
        <v>84</v>
      </c>
      <c r="I403" s="4">
        <v>1000</v>
      </c>
    </row>
    <row r="404" spans="1:9" ht="20.7" customHeight="1" thickBot="1" x14ac:dyDescent="0.3">
      <c r="B404" s="505" t="s">
        <v>116</v>
      </c>
      <c r="C404" s="506">
        <f>SUM(C395:C403)</f>
        <v>3984</v>
      </c>
      <c r="D404" s="507">
        <f>SUM(D395:D403)</f>
        <v>1</v>
      </c>
      <c r="E404" s="508">
        <f>SUM(E395:E403)</f>
        <v>2927887902.599999</v>
      </c>
      <c r="F404" s="509">
        <f>SUM(F395:F403)</f>
        <v>1</v>
      </c>
      <c r="G404" s="25"/>
    </row>
    <row r="405" spans="1:9" ht="20.7" customHeight="1" thickBot="1" x14ac:dyDescent="0.3">
      <c r="B405" s="22"/>
      <c r="C405" s="23"/>
      <c r="D405" s="453"/>
      <c r="E405" s="456"/>
      <c r="F405" s="519"/>
      <c r="G405" s="25"/>
    </row>
    <row r="406" spans="1:9" ht="41.25" customHeight="1" thickBot="1" x14ac:dyDescent="0.3">
      <c r="A406" s="520"/>
      <c r="B406" s="510" t="s">
        <v>332</v>
      </c>
      <c r="C406" s="510" t="s">
        <v>333</v>
      </c>
      <c r="D406" s="521" t="s">
        <v>334</v>
      </c>
      <c r="E406" s="510" t="s">
        <v>335</v>
      </c>
      <c r="F406" s="510" t="s">
        <v>336</v>
      </c>
      <c r="G406" s="522"/>
    </row>
    <row r="407" spans="1:9" ht="22.5" customHeight="1" x14ac:dyDescent="0.25">
      <c r="B407" s="523" t="s">
        <v>337</v>
      </c>
      <c r="C407" s="524">
        <v>275</v>
      </c>
      <c r="D407" s="502">
        <f>C407/$C$416</f>
        <v>6.9026104417670681E-2</v>
      </c>
      <c r="E407" s="525">
        <v>169103102.3499997</v>
      </c>
      <c r="F407" s="502">
        <f>E407/$E$416</f>
        <v>5.7756002953471684E-2</v>
      </c>
      <c r="G407" s="522"/>
      <c r="H407" s="526"/>
    </row>
    <row r="408" spans="1:9" ht="22.5" customHeight="1" x14ac:dyDescent="0.25">
      <c r="B408" s="523" t="s">
        <v>338</v>
      </c>
      <c r="C408" s="524">
        <v>173</v>
      </c>
      <c r="D408" s="502">
        <f t="shared" ref="D408:D415" si="5">C408/$C$416</f>
        <v>4.3423694779116465E-2</v>
      </c>
      <c r="E408" s="525">
        <v>89478947.480000019</v>
      </c>
      <c r="F408" s="502">
        <f t="shared" ref="F408:F414" si="6">E408/$E$416</f>
        <v>3.0560919835947813E-2</v>
      </c>
      <c r="G408" s="522"/>
      <c r="H408" s="526"/>
    </row>
    <row r="409" spans="1:9" ht="22.5" customHeight="1" x14ac:dyDescent="0.25">
      <c r="B409" s="523" t="s">
        <v>339</v>
      </c>
      <c r="C409" s="524">
        <v>1645</v>
      </c>
      <c r="D409" s="502">
        <f t="shared" si="5"/>
        <v>0.41290160642570284</v>
      </c>
      <c r="E409" s="525">
        <v>1240086636.0000012</v>
      </c>
      <c r="F409" s="502">
        <f>E409/$E$416</f>
        <v>0.42354307174765421</v>
      </c>
      <c r="G409" s="522"/>
      <c r="H409" s="526"/>
    </row>
    <row r="410" spans="1:9" ht="22.5" customHeight="1" x14ac:dyDescent="0.25">
      <c r="B410" s="523" t="s">
        <v>340</v>
      </c>
      <c r="C410" s="524">
        <v>626</v>
      </c>
      <c r="D410" s="502">
        <f t="shared" si="5"/>
        <v>0.15712851405622491</v>
      </c>
      <c r="E410" s="525">
        <v>438187108.28000003</v>
      </c>
      <c r="F410" s="502">
        <f t="shared" si="6"/>
        <v>0.14965979670563356</v>
      </c>
      <c r="G410" s="522"/>
      <c r="H410" s="526"/>
    </row>
    <row r="411" spans="1:9" ht="22.5" customHeight="1" x14ac:dyDescent="0.25">
      <c r="B411" s="523" t="s">
        <v>341</v>
      </c>
      <c r="C411" s="524">
        <v>45</v>
      </c>
      <c r="D411" s="502">
        <f t="shared" si="5"/>
        <v>1.1295180722891566E-2</v>
      </c>
      <c r="E411" s="525">
        <v>37580962.030000001</v>
      </c>
      <c r="F411" s="502">
        <f t="shared" si="6"/>
        <v>1.2835519418836915E-2</v>
      </c>
      <c r="G411" s="522"/>
      <c r="H411" s="526"/>
    </row>
    <row r="412" spans="1:9" ht="22.5" customHeight="1" x14ac:dyDescent="0.25">
      <c r="B412" s="523" t="s">
        <v>342</v>
      </c>
      <c r="C412" s="524">
        <v>182</v>
      </c>
      <c r="D412" s="502">
        <f t="shared" si="5"/>
        <v>4.5682730923694778E-2</v>
      </c>
      <c r="E412" s="525">
        <v>115734204.79000001</v>
      </c>
      <c r="F412" s="502">
        <f t="shared" si="6"/>
        <v>3.95282226096247E-2</v>
      </c>
      <c r="G412" s="522"/>
      <c r="H412" s="526"/>
    </row>
    <row r="413" spans="1:9" ht="22.5" customHeight="1" x14ac:dyDescent="0.25">
      <c r="B413" s="523" t="s">
        <v>343</v>
      </c>
      <c r="C413" s="524">
        <v>100</v>
      </c>
      <c r="D413" s="502">
        <f t="shared" si="5"/>
        <v>2.5100401606425703E-2</v>
      </c>
      <c r="E413" s="525">
        <v>61337220.770000011</v>
      </c>
      <c r="F413" s="502">
        <f t="shared" si="6"/>
        <v>2.0949306397807028E-2</v>
      </c>
      <c r="G413" s="522"/>
      <c r="H413" s="526"/>
    </row>
    <row r="414" spans="1:9" ht="22.5" customHeight="1" x14ac:dyDescent="0.25">
      <c r="B414" s="523" t="s">
        <v>344</v>
      </c>
      <c r="C414" s="524">
        <v>37</v>
      </c>
      <c r="D414" s="502">
        <f t="shared" si="5"/>
        <v>9.2871485943775093E-3</v>
      </c>
      <c r="E414" s="525">
        <v>28477400.209999997</v>
      </c>
      <c r="F414" s="502">
        <f t="shared" si="6"/>
        <v>9.7262604161558602E-3</v>
      </c>
      <c r="G414" s="522"/>
      <c r="H414" s="526"/>
    </row>
    <row r="415" spans="1:9" ht="22.5" customHeight="1" thickBot="1" x14ac:dyDescent="0.3">
      <c r="B415" s="523" t="s">
        <v>345</v>
      </c>
      <c r="C415" s="524">
        <v>901</v>
      </c>
      <c r="D415" s="502">
        <f t="shared" si="5"/>
        <v>0.22615461847389559</v>
      </c>
      <c r="E415" s="525">
        <v>747902320.6900003</v>
      </c>
      <c r="F415" s="502">
        <f>E415/$E$416</f>
        <v>0.25544089991486818</v>
      </c>
      <c r="G415" s="522"/>
      <c r="H415" s="526"/>
    </row>
    <row r="416" spans="1:9" ht="22.5" customHeight="1" thickBot="1" x14ac:dyDescent="0.3">
      <c r="A416" s="520"/>
      <c r="B416" s="516" t="s">
        <v>116</v>
      </c>
      <c r="C416" s="506">
        <f>SUM(C407:C415)</f>
        <v>3984</v>
      </c>
      <c r="D416" s="507">
        <f>SUM(D407:D415)</f>
        <v>1</v>
      </c>
      <c r="E416" s="508">
        <f>SUM(E407:E415)</f>
        <v>2927887902.6000013</v>
      </c>
      <c r="F416" s="509">
        <f>SUM(F407:F415)</f>
        <v>0.99999999999999989</v>
      </c>
      <c r="G416" s="527"/>
      <c r="H416" s="526"/>
    </row>
    <row r="417" spans="2:9" ht="20.7" customHeight="1" thickBot="1" x14ac:dyDescent="0.3">
      <c r="B417" s="18"/>
      <c r="C417" s="673"/>
      <c r="D417" s="647"/>
      <c r="E417" s="647"/>
      <c r="F417" s="648"/>
      <c r="G417" s="25"/>
    </row>
    <row r="418" spans="2:9" ht="40.35" customHeight="1" thickBot="1" x14ac:dyDescent="0.3">
      <c r="B418" s="499" t="s">
        <v>346</v>
      </c>
      <c r="C418" s="510" t="s">
        <v>333</v>
      </c>
      <c r="D418" s="521" t="s">
        <v>334</v>
      </c>
      <c r="E418" s="510" t="s">
        <v>335</v>
      </c>
      <c r="F418" s="528" t="s">
        <v>336</v>
      </c>
      <c r="G418" s="25"/>
    </row>
    <row r="419" spans="2:9" ht="20.7" customHeight="1" x14ac:dyDescent="0.25">
      <c r="B419" s="18" t="s">
        <v>347</v>
      </c>
      <c r="C419" s="529">
        <v>2</v>
      </c>
      <c r="D419" s="530">
        <f t="shared" ref="D419:D424" si="7">C419/$C$425</f>
        <v>5.0200803212851401E-4</v>
      </c>
      <c r="E419" s="531">
        <v>129053.13</v>
      </c>
      <c r="F419" s="532">
        <f t="shared" ref="F419:F424" si="8">E419/$E$425</f>
        <v>4.407721002071127E-5</v>
      </c>
      <c r="G419" s="25"/>
      <c r="H419" s="61"/>
      <c r="I419" s="533"/>
    </row>
    <row r="420" spans="2:9" ht="20.7" customHeight="1" x14ac:dyDescent="0.25">
      <c r="B420" s="18" t="s">
        <v>348</v>
      </c>
      <c r="C420" s="529">
        <v>958</v>
      </c>
      <c r="D420" s="530">
        <f t="shared" si="7"/>
        <v>0.24046184738955823</v>
      </c>
      <c r="E420" s="531">
        <v>540312873.79000008</v>
      </c>
      <c r="F420" s="532">
        <f t="shared" si="8"/>
        <v>0.18454015036238094</v>
      </c>
      <c r="G420" s="25"/>
      <c r="H420" s="533"/>
      <c r="I420" s="533"/>
    </row>
    <row r="421" spans="2:9" ht="20.7" customHeight="1" x14ac:dyDescent="0.25">
      <c r="B421" s="18" t="s">
        <v>349</v>
      </c>
      <c r="C421" s="529">
        <v>1015</v>
      </c>
      <c r="D421" s="530">
        <f t="shared" si="7"/>
        <v>0.25476907630522089</v>
      </c>
      <c r="E421" s="531">
        <v>811881715.91999996</v>
      </c>
      <c r="F421" s="532">
        <f t="shared" si="8"/>
        <v>0.27729262284906442</v>
      </c>
      <c r="G421" s="25"/>
      <c r="H421" s="533"/>
      <c r="I421" s="533"/>
    </row>
    <row r="422" spans="2:9" ht="20.7" customHeight="1" x14ac:dyDescent="0.25">
      <c r="B422" s="18" t="s">
        <v>350</v>
      </c>
      <c r="C422" s="529">
        <v>701</v>
      </c>
      <c r="D422" s="530">
        <f t="shared" si="7"/>
        <v>0.17595381526104417</v>
      </c>
      <c r="E422" s="531">
        <v>510412096.18999964</v>
      </c>
      <c r="F422" s="532">
        <f t="shared" si="8"/>
        <v>0.17432774517656485</v>
      </c>
      <c r="G422" s="25"/>
      <c r="H422" s="533"/>
      <c r="I422" s="533"/>
    </row>
    <row r="423" spans="2:9" ht="20.7" customHeight="1" x14ac:dyDescent="0.25">
      <c r="B423" s="18" t="s">
        <v>351</v>
      </c>
      <c r="C423" s="529">
        <v>613</v>
      </c>
      <c r="D423" s="530">
        <f t="shared" si="7"/>
        <v>0.15386546184738956</v>
      </c>
      <c r="E423" s="531">
        <v>501347414.81000024</v>
      </c>
      <c r="F423" s="532">
        <f t="shared" si="8"/>
        <v>0.17123176552107672</v>
      </c>
      <c r="G423" s="25"/>
      <c r="H423" s="533"/>
      <c r="I423" s="533"/>
    </row>
    <row r="424" spans="2:9" ht="20.7" customHeight="1" thickBot="1" x14ac:dyDescent="0.3">
      <c r="B424" s="18" t="s">
        <v>352</v>
      </c>
      <c r="C424" s="529">
        <v>695</v>
      </c>
      <c r="D424" s="530">
        <f t="shared" si="7"/>
        <v>0.17444779116465864</v>
      </c>
      <c r="E424" s="531">
        <v>563804748.75999928</v>
      </c>
      <c r="F424" s="532">
        <f t="shared" si="8"/>
        <v>0.19256363888089223</v>
      </c>
      <c r="G424" s="25"/>
      <c r="H424" s="533"/>
      <c r="I424" s="533"/>
    </row>
    <row r="425" spans="2:9" ht="20.7" customHeight="1" thickBot="1" x14ac:dyDescent="0.3">
      <c r="B425" s="505" t="s">
        <v>116</v>
      </c>
      <c r="C425" s="506">
        <f>SUM(C419:C424)</f>
        <v>3984</v>
      </c>
      <c r="D425" s="534">
        <f>SUM(D419:D424)</f>
        <v>1</v>
      </c>
      <c r="E425" s="506">
        <f>SUM(E419:E424)</f>
        <v>2927887902.5999994</v>
      </c>
      <c r="F425" s="535">
        <f>SUM(F419:F424)</f>
        <v>0.99999999999999978</v>
      </c>
      <c r="G425" s="25"/>
    </row>
    <row r="426" spans="2:9" ht="20.7" customHeight="1" thickBot="1" x14ac:dyDescent="0.3">
      <c r="B426" s="18"/>
      <c r="C426" s="673"/>
      <c r="D426" s="647"/>
      <c r="E426" s="647"/>
      <c r="F426" s="648"/>
      <c r="G426" s="25"/>
    </row>
    <row r="427" spans="2:9" ht="17.399999999999999" thickBot="1" x14ac:dyDescent="0.3">
      <c r="B427" s="404" t="s">
        <v>467</v>
      </c>
      <c r="C427" s="405"/>
      <c r="D427" s="405"/>
      <c r="E427" s="405"/>
      <c r="F427" s="405"/>
      <c r="G427" s="406"/>
    </row>
    <row r="428" spans="2:9" ht="20.7" customHeight="1" x14ac:dyDescent="0.25">
      <c r="B428" s="536"/>
      <c r="C428" s="704"/>
      <c r="D428" s="537"/>
      <c r="E428" s="705"/>
      <c r="F428" s="647"/>
      <c r="G428" s="538"/>
      <c r="H428" s="539"/>
    </row>
    <row r="429" spans="2:9" ht="20.7" customHeight="1" x14ac:dyDescent="0.25">
      <c r="B429" s="540" t="s">
        <v>353</v>
      </c>
      <c r="C429" s="706"/>
      <c r="D429" s="541"/>
      <c r="E429" s="707"/>
      <c r="F429" s="707"/>
      <c r="G429" s="542">
        <v>603421857.50443399</v>
      </c>
      <c r="H429" s="543"/>
    </row>
    <row r="430" spans="2:9" ht="20.7" customHeight="1" x14ac:dyDescent="0.25">
      <c r="B430" s="544"/>
      <c r="C430" s="708"/>
      <c r="D430" s="545"/>
      <c r="E430" s="705"/>
      <c r="F430" s="647"/>
      <c r="G430" s="538"/>
      <c r="H430" s="539"/>
    </row>
    <row r="431" spans="2:9" ht="20.7" customHeight="1" x14ac:dyDescent="0.25">
      <c r="B431" s="546" t="s">
        <v>354</v>
      </c>
      <c r="C431" s="708"/>
      <c r="D431" s="545"/>
      <c r="E431" s="705"/>
      <c r="F431" s="709">
        <v>114234420.23</v>
      </c>
      <c r="G431" s="547"/>
      <c r="H431" s="539"/>
    </row>
    <row r="432" spans="2:9" ht="20.7" customHeight="1" x14ac:dyDescent="0.25">
      <c r="B432" s="548" t="s">
        <v>355</v>
      </c>
      <c r="C432" s="708"/>
      <c r="D432" s="545"/>
      <c r="E432" s="705"/>
      <c r="F432" s="549">
        <v>1328632.79</v>
      </c>
      <c r="G432" s="550"/>
      <c r="H432" s="539"/>
    </row>
    <row r="433" spans="2:8" ht="20.7" customHeight="1" x14ac:dyDescent="0.25">
      <c r="B433" s="548" t="s">
        <v>356</v>
      </c>
      <c r="C433" s="708"/>
      <c r="D433" s="545"/>
      <c r="E433" s="705"/>
      <c r="F433" s="551">
        <v>112905787.44</v>
      </c>
      <c r="G433" s="550"/>
      <c r="H433" s="539"/>
    </row>
    <row r="434" spans="2:8" ht="20.7" customHeight="1" x14ac:dyDescent="0.25">
      <c r="B434" s="544"/>
      <c r="C434" s="708"/>
      <c r="D434" s="545"/>
      <c r="E434" s="705"/>
      <c r="F434" s="63"/>
      <c r="G434" s="550"/>
      <c r="H434" s="539"/>
    </row>
    <row r="435" spans="2:8" ht="20.7" customHeight="1" x14ac:dyDescent="0.25">
      <c r="B435" s="546" t="s">
        <v>357</v>
      </c>
      <c r="C435" s="708"/>
      <c r="D435" s="545"/>
      <c r="E435" s="705"/>
      <c r="F435" s="709">
        <v>488200000</v>
      </c>
      <c r="G435" s="550"/>
      <c r="H435" s="539"/>
    </row>
    <row r="436" spans="2:8" ht="20.7" customHeight="1" x14ac:dyDescent="0.25">
      <c r="B436" s="548" t="s">
        <v>110</v>
      </c>
      <c r="C436" s="708"/>
      <c r="D436" s="545"/>
      <c r="E436" s="705"/>
      <c r="F436" s="549">
        <v>488200000</v>
      </c>
      <c r="G436" s="550"/>
      <c r="H436" s="539"/>
    </row>
    <row r="437" spans="2:8" ht="20.7" customHeight="1" x14ac:dyDescent="0.25">
      <c r="B437" s="548" t="s">
        <v>112</v>
      </c>
      <c r="C437" s="708"/>
      <c r="D437" s="545"/>
      <c r="E437" s="705"/>
      <c r="F437" s="552">
        <v>0</v>
      </c>
      <c r="G437" s="550"/>
      <c r="H437" s="539"/>
    </row>
    <row r="438" spans="2:8" ht="20.7" customHeight="1" x14ac:dyDescent="0.25">
      <c r="B438" s="548" t="s">
        <v>114</v>
      </c>
      <c r="C438" s="708"/>
      <c r="D438" s="545"/>
      <c r="E438" s="705"/>
      <c r="F438" s="551">
        <v>0</v>
      </c>
      <c r="G438" s="550"/>
      <c r="H438" s="539"/>
    </row>
    <row r="439" spans="2:8" ht="20.7" customHeight="1" x14ac:dyDescent="0.25">
      <c r="B439" s="544"/>
      <c r="C439" s="708"/>
      <c r="D439" s="545"/>
      <c r="E439" s="705"/>
      <c r="F439" s="63"/>
      <c r="G439" s="550"/>
      <c r="H439" s="539"/>
    </row>
    <row r="440" spans="2:8" ht="20.7" customHeight="1" x14ac:dyDescent="0.25">
      <c r="B440" s="546" t="s">
        <v>358</v>
      </c>
      <c r="C440" s="708"/>
      <c r="D440" s="545"/>
      <c r="E440" s="705"/>
      <c r="F440" s="709">
        <v>987437.27443395345</v>
      </c>
      <c r="G440" s="550"/>
      <c r="H440" s="539"/>
    </row>
    <row r="441" spans="2:8" ht="20.7" customHeight="1" x14ac:dyDescent="0.25">
      <c r="B441" s="548" t="s">
        <v>359</v>
      </c>
      <c r="C441" s="708"/>
      <c r="D441" s="545"/>
      <c r="E441" s="705"/>
      <c r="F441" s="549">
        <v>0</v>
      </c>
      <c r="G441" s="550"/>
      <c r="H441" s="539"/>
    </row>
    <row r="442" spans="2:8" ht="20.7" customHeight="1" x14ac:dyDescent="0.25">
      <c r="B442" s="548" t="s">
        <v>360</v>
      </c>
      <c r="C442" s="708"/>
      <c r="D442" s="545"/>
      <c r="E442" s="705"/>
      <c r="F442" s="552">
        <v>981617.23999977112</v>
      </c>
      <c r="G442" s="550"/>
      <c r="H442" s="539"/>
    </row>
    <row r="443" spans="2:8" ht="20.7" customHeight="1" x14ac:dyDescent="0.25">
      <c r="B443" s="548" t="s">
        <v>361</v>
      </c>
      <c r="C443" s="708"/>
      <c r="D443" s="545"/>
      <c r="E443" s="705"/>
      <c r="F443" s="552">
        <v>0</v>
      </c>
      <c r="G443" s="550"/>
      <c r="H443" s="539"/>
    </row>
    <row r="444" spans="2:8" ht="20.7" customHeight="1" x14ac:dyDescent="0.25">
      <c r="B444" s="548" t="s">
        <v>362</v>
      </c>
      <c r="C444" s="708"/>
      <c r="D444" s="545"/>
      <c r="E444" s="705"/>
      <c r="F444" s="552">
        <v>5820.0344341823366</v>
      </c>
      <c r="G444" s="550"/>
      <c r="H444" s="539"/>
    </row>
    <row r="445" spans="2:8" ht="20.7" customHeight="1" x14ac:dyDescent="0.25">
      <c r="B445" s="548" t="s">
        <v>363</v>
      </c>
      <c r="C445" s="708"/>
      <c r="D445" s="545"/>
      <c r="E445" s="705"/>
      <c r="F445" s="549">
        <v>0</v>
      </c>
      <c r="G445" s="550"/>
      <c r="H445" s="539"/>
    </row>
    <row r="446" spans="2:8" ht="20.7" customHeight="1" x14ac:dyDescent="0.25">
      <c r="B446" s="548" t="s">
        <v>364</v>
      </c>
      <c r="C446" s="708"/>
      <c r="D446" s="545"/>
      <c r="E446" s="705"/>
      <c r="F446" s="551">
        <v>5820.0344341823366</v>
      </c>
      <c r="G446" s="550"/>
      <c r="H446" s="539"/>
    </row>
    <row r="447" spans="2:8" ht="20.7" customHeight="1" x14ac:dyDescent="0.25">
      <c r="B447" s="548" t="s">
        <v>365</v>
      </c>
      <c r="C447" s="708"/>
      <c r="D447" s="545"/>
      <c r="E447" s="705"/>
      <c r="F447" s="551">
        <v>0</v>
      </c>
      <c r="G447" s="550"/>
      <c r="H447" s="539"/>
    </row>
    <row r="448" spans="2:8" ht="20.7" customHeight="1" x14ac:dyDescent="0.25">
      <c r="B448" s="544"/>
      <c r="C448" s="708"/>
      <c r="D448" s="545"/>
      <c r="E448" s="705"/>
      <c r="F448" s="63"/>
      <c r="G448" s="550"/>
      <c r="H448" s="539"/>
    </row>
    <row r="449" spans="2:8" ht="20.7" customHeight="1" x14ac:dyDescent="0.25">
      <c r="B449" s="546" t="s">
        <v>366</v>
      </c>
      <c r="C449" s="708"/>
      <c r="D449" s="545"/>
      <c r="E449" s="705"/>
      <c r="F449" s="63"/>
      <c r="G449" s="550"/>
      <c r="H449" s="539"/>
    </row>
    <row r="450" spans="2:8" ht="20.7" customHeight="1" x14ac:dyDescent="0.25">
      <c r="B450" s="548" t="s">
        <v>367</v>
      </c>
      <c r="C450" s="708"/>
      <c r="D450" s="545"/>
      <c r="E450" s="705"/>
      <c r="F450" s="549">
        <v>0</v>
      </c>
      <c r="G450" s="550"/>
      <c r="H450" s="539"/>
    </row>
    <row r="451" spans="2:8" ht="20.7" customHeight="1" x14ac:dyDescent="0.25">
      <c r="B451" s="548" t="s">
        <v>368</v>
      </c>
      <c r="C451" s="708"/>
      <c r="D451" s="545"/>
      <c r="E451" s="705"/>
      <c r="F451" s="552">
        <v>0</v>
      </c>
      <c r="G451" s="550"/>
      <c r="H451" s="539"/>
    </row>
    <row r="452" spans="2:8" ht="20.7" customHeight="1" x14ac:dyDescent="0.25">
      <c r="B452" s="548" t="s">
        <v>369</v>
      </c>
      <c r="C452" s="708"/>
      <c r="D452" s="545"/>
      <c r="E452" s="705"/>
      <c r="F452" s="551">
        <v>0</v>
      </c>
      <c r="G452" s="550"/>
      <c r="H452" s="539"/>
    </row>
    <row r="453" spans="2:8" ht="20.7" customHeight="1" x14ac:dyDescent="0.25">
      <c r="B453" s="544"/>
      <c r="C453" s="708"/>
      <c r="D453" s="545"/>
      <c r="E453" s="705"/>
      <c r="F453" s="63"/>
      <c r="G453" s="550"/>
      <c r="H453" s="539"/>
    </row>
    <row r="454" spans="2:8" ht="20.7" customHeight="1" x14ac:dyDescent="0.25">
      <c r="B454" s="546" t="s">
        <v>370</v>
      </c>
      <c r="C454" s="708"/>
      <c r="D454" s="545"/>
      <c r="E454" s="705"/>
      <c r="F454" s="63">
        <v>0</v>
      </c>
      <c r="G454" s="550"/>
      <c r="H454" s="539"/>
    </row>
    <row r="455" spans="2:8" ht="20.7" customHeight="1" x14ac:dyDescent="0.25">
      <c r="B455" s="548" t="s">
        <v>371</v>
      </c>
      <c r="C455" s="708"/>
      <c r="D455" s="545"/>
      <c r="E455" s="705"/>
      <c r="F455" s="549">
        <v>0</v>
      </c>
      <c r="G455" s="550"/>
      <c r="H455" s="539"/>
    </row>
    <row r="456" spans="2:8" ht="20.7" customHeight="1" x14ac:dyDescent="0.25">
      <c r="B456" s="548" t="s">
        <v>372</v>
      </c>
      <c r="C456" s="708"/>
      <c r="D456" s="545"/>
      <c r="E456" s="705"/>
      <c r="F456" s="551">
        <v>0</v>
      </c>
      <c r="G456" s="550"/>
      <c r="H456" s="539"/>
    </row>
    <row r="457" spans="2:8" ht="20.7" customHeight="1" x14ac:dyDescent="0.25">
      <c r="B457" s="544"/>
      <c r="C457" s="708"/>
      <c r="D457" s="545"/>
      <c r="E457" s="705"/>
      <c r="F457" s="63"/>
      <c r="G457" s="550"/>
      <c r="H457" s="539"/>
    </row>
    <row r="458" spans="2:8" ht="20.7" customHeight="1" x14ac:dyDescent="0.25">
      <c r="B458" s="540" t="s">
        <v>373</v>
      </c>
      <c r="C458" s="706"/>
      <c r="D458" s="541"/>
      <c r="E458" s="707"/>
      <c r="F458" s="710"/>
      <c r="G458" s="542">
        <v>0</v>
      </c>
      <c r="H458" s="539"/>
    </row>
    <row r="459" spans="2:8" ht="20.7" customHeight="1" x14ac:dyDescent="0.25">
      <c r="B459" s="546" t="s">
        <v>374</v>
      </c>
      <c r="C459" s="708"/>
      <c r="D459" s="545"/>
      <c r="E459" s="705"/>
      <c r="F459" s="63">
        <v>0</v>
      </c>
      <c r="G459" s="550"/>
      <c r="H459" s="539"/>
    </row>
    <row r="460" spans="2:8" ht="20.7" customHeight="1" x14ac:dyDescent="0.25">
      <c r="B460" s="546" t="s">
        <v>137</v>
      </c>
      <c r="C460" s="708"/>
      <c r="D460" s="545"/>
      <c r="E460" s="705"/>
      <c r="F460" s="709">
        <v>0</v>
      </c>
      <c r="G460" s="550"/>
      <c r="H460" s="539"/>
    </row>
    <row r="461" spans="2:8" ht="20.7" customHeight="1" x14ac:dyDescent="0.25">
      <c r="B461" s="548" t="s">
        <v>375</v>
      </c>
      <c r="C461" s="708"/>
      <c r="D461" s="545"/>
      <c r="E461" s="705"/>
      <c r="F461" s="549">
        <v>0</v>
      </c>
      <c r="G461" s="550"/>
      <c r="H461" s="539"/>
    </row>
    <row r="462" spans="2:8" ht="20.7" customHeight="1" x14ac:dyDescent="0.25">
      <c r="B462" s="548" t="s">
        <v>376</v>
      </c>
      <c r="C462" s="708"/>
      <c r="D462" s="545"/>
      <c r="E462" s="705"/>
      <c r="F462" s="552">
        <v>0</v>
      </c>
      <c r="G462" s="550"/>
      <c r="H462" s="539"/>
    </row>
    <row r="463" spans="2:8" ht="20.7" customHeight="1" x14ac:dyDescent="0.25">
      <c r="B463" s="548" t="s">
        <v>377</v>
      </c>
      <c r="C463" s="708"/>
      <c r="D463" s="545"/>
      <c r="E463" s="705"/>
      <c r="F463" s="552">
        <v>0</v>
      </c>
      <c r="G463" s="550"/>
      <c r="H463" s="539"/>
    </row>
    <row r="464" spans="2:8" ht="20.7" customHeight="1" x14ac:dyDescent="0.25">
      <c r="B464" s="548" t="s">
        <v>378</v>
      </c>
      <c r="C464" s="708"/>
      <c r="D464" s="545"/>
      <c r="E464" s="705"/>
      <c r="F464" s="551">
        <v>0</v>
      </c>
      <c r="G464" s="550"/>
      <c r="H464" s="539"/>
    </row>
    <row r="465" spans="2:8" ht="20.7" customHeight="1" x14ac:dyDescent="0.25">
      <c r="B465" s="544"/>
      <c r="C465" s="708"/>
      <c r="D465" s="545"/>
      <c r="E465" s="705"/>
      <c r="F465" s="63"/>
      <c r="G465" s="550"/>
      <c r="H465" s="539"/>
    </row>
    <row r="466" spans="2:8" ht="20.7" customHeight="1" x14ac:dyDescent="0.25">
      <c r="B466" s="540" t="s">
        <v>379</v>
      </c>
      <c r="C466" s="706"/>
      <c r="D466" s="541"/>
      <c r="E466" s="707"/>
      <c r="F466" s="710"/>
      <c r="G466" s="542">
        <v>603421857.50443399</v>
      </c>
      <c r="H466" s="543">
        <v>0</v>
      </c>
    </row>
    <row r="467" spans="2:8" ht="20.7" customHeight="1" x14ac:dyDescent="0.25">
      <c r="B467" s="544"/>
      <c r="C467" s="708"/>
      <c r="D467" s="545"/>
      <c r="E467" s="705"/>
      <c r="F467" s="63"/>
      <c r="G467" s="550"/>
      <c r="H467" s="539"/>
    </row>
    <row r="468" spans="2:8" ht="20.7" customHeight="1" x14ac:dyDescent="0.25">
      <c r="B468" s="540" t="s">
        <v>380</v>
      </c>
      <c r="C468" s="706"/>
      <c r="D468" s="541"/>
      <c r="E468" s="707"/>
      <c r="F468" s="710"/>
      <c r="G468" s="542">
        <v>558667391.29532015</v>
      </c>
      <c r="H468" s="539"/>
    </row>
    <row r="469" spans="2:8" ht="20.7" customHeight="1" x14ac:dyDescent="0.25">
      <c r="B469" s="544"/>
      <c r="C469" s="708"/>
      <c r="D469" s="545"/>
      <c r="E469" s="705"/>
      <c r="F469" s="63"/>
      <c r="G469" s="550"/>
      <c r="H469" s="539"/>
    </row>
    <row r="470" spans="2:8" ht="20.7" customHeight="1" x14ac:dyDescent="0.25">
      <c r="B470" s="553" t="s">
        <v>381</v>
      </c>
      <c r="C470" s="711"/>
      <c r="D470" s="554"/>
      <c r="E470" s="712"/>
      <c r="F470" s="709">
        <v>14280445.906438354</v>
      </c>
      <c r="G470" s="550"/>
      <c r="H470" s="539"/>
    </row>
    <row r="471" spans="2:8" ht="20.7" customHeight="1" x14ac:dyDescent="0.25">
      <c r="B471" s="555" t="s">
        <v>382</v>
      </c>
      <c r="C471" s="711"/>
      <c r="D471" s="554"/>
      <c r="E471" s="712"/>
      <c r="F471" s="549">
        <v>6931886.5164383557</v>
      </c>
      <c r="G471" s="550"/>
      <c r="H471" s="539"/>
    </row>
    <row r="472" spans="2:8" ht="20.7" customHeight="1" x14ac:dyDescent="0.25">
      <c r="B472" s="555" t="s">
        <v>383</v>
      </c>
      <c r="C472" s="711"/>
      <c r="D472" s="554"/>
      <c r="E472" s="712"/>
      <c r="F472" s="552">
        <v>7348559.3899999997</v>
      </c>
      <c r="G472" s="550"/>
      <c r="H472" s="539"/>
    </row>
    <row r="473" spans="2:8" ht="20.7" customHeight="1" x14ac:dyDescent="0.25">
      <c r="B473" s="555" t="s">
        <v>384</v>
      </c>
      <c r="C473" s="711"/>
      <c r="D473" s="554"/>
      <c r="E473" s="712"/>
      <c r="F473" s="551">
        <v>0</v>
      </c>
      <c r="G473" s="550"/>
      <c r="H473" s="539"/>
    </row>
    <row r="474" spans="2:8" ht="20.7" customHeight="1" x14ac:dyDescent="0.25">
      <c r="B474" s="553"/>
      <c r="C474" s="711"/>
      <c r="D474" s="554"/>
      <c r="E474" s="712"/>
      <c r="F474" s="63"/>
      <c r="G474" s="550"/>
      <c r="H474" s="539"/>
    </row>
    <row r="475" spans="2:8" ht="20.7" customHeight="1" x14ac:dyDescent="0.25">
      <c r="B475" s="553" t="s">
        <v>385</v>
      </c>
      <c r="C475" s="711"/>
      <c r="D475" s="554"/>
      <c r="E475" s="712"/>
      <c r="F475" s="709">
        <v>2811.1419178082187</v>
      </c>
      <c r="G475" s="550"/>
      <c r="H475" s="539"/>
    </row>
    <row r="476" spans="2:8" ht="20.7" customHeight="1" x14ac:dyDescent="0.25">
      <c r="B476" s="555" t="s">
        <v>386</v>
      </c>
      <c r="C476" s="711"/>
      <c r="D476" s="554"/>
      <c r="E476" s="712"/>
      <c r="F476" s="549">
        <v>1405.5709589041094</v>
      </c>
      <c r="G476" s="550"/>
      <c r="H476" s="539"/>
    </row>
    <row r="477" spans="2:8" ht="20.7" customHeight="1" x14ac:dyDescent="0.25">
      <c r="B477" s="555" t="s">
        <v>387</v>
      </c>
      <c r="C477" s="711"/>
      <c r="D477" s="554"/>
      <c r="E477" s="712"/>
      <c r="F477" s="551">
        <v>1405.5709589041094</v>
      </c>
      <c r="G477" s="550"/>
      <c r="H477" s="539"/>
    </row>
    <row r="478" spans="2:8" ht="20.7" customHeight="1" x14ac:dyDescent="0.25">
      <c r="B478" s="553"/>
      <c r="C478" s="711"/>
      <c r="D478" s="554"/>
      <c r="E478" s="712"/>
      <c r="F478" s="63"/>
      <c r="G478" s="550"/>
      <c r="H478" s="539"/>
    </row>
    <row r="479" spans="2:8" ht="20.7" customHeight="1" x14ac:dyDescent="0.25">
      <c r="B479" s="556" t="s">
        <v>388</v>
      </c>
      <c r="C479" s="711"/>
      <c r="D479" s="554"/>
      <c r="E479" s="712"/>
      <c r="F479" s="709">
        <v>2911151.2308673514</v>
      </c>
      <c r="G479" s="550"/>
      <c r="H479" s="539"/>
    </row>
    <row r="480" spans="2:8" ht="20.7" customHeight="1" x14ac:dyDescent="0.25">
      <c r="B480" s="555" t="s">
        <v>389</v>
      </c>
      <c r="C480" s="711"/>
      <c r="D480" s="554"/>
      <c r="E480" s="712"/>
      <c r="F480" s="549">
        <v>578068.49315068498</v>
      </c>
      <c r="G480" s="550"/>
      <c r="H480" s="539"/>
    </row>
    <row r="481" spans="2:13" ht="20.7" customHeight="1" x14ac:dyDescent="0.25">
      <c r="B481" s="555" t="s">
        <v>390</v>
      </c>
      <c r="C481" s="711"/>
      <c r="D481" s="554"/>
      <c r="E481" s="712"/>
      <c r="F481" s="552">
        <v>64288.91</v>
      </c>
      <c r="G481" s="550"/>
      <c r="H481" s="539"/>
    </row>
    <row r="482" spans="2:13" ht="20.7" customHeight="1" x14ac:dyDescent="0.25">
      <c r="B482" s="555" t="s">
        <v>391</v>
      </c>
      <c r="C482" s="711"/>
      <c r="D482" s="554"/>
      <c r="E482" s="712"/>
      <c r="F482" s="552">
        <v>31691.040000000008</v>
      </c>
      <c r="G482" s="550"/>
      <c r="H482" s="539"/>
    </row>
    <row r="483" spans="2:13" ht="20.7" customHeight="1" x14ac:dyDescent="0.25">
      <c r="B483" s="557" t="s">
        <v>392</v>
      </c>
      <c r="C483" s="713"/>
      <c r="D483" s="713"/>
      <c r="E483" s="558"/>
      <c r="F483" s="552">
        <v>8432.9405479452034</v>
      </c>
      <c r="G483" s="550"/>
      <c r="H483" s="539"/>
    </row>
    <row r="484" spans="2:13" ht="20.7" customHeight="1" x14ac:dyDescent="0.25">
      <c r="B484" s="555" t="s">
        <v>393</v>
      </c>
      <c r="C484" s="711"/>
      <c r="D484" s="554"/>
      <c r="E484" s="712"/>
      <c r="F484" s="552">
        <v>207392.23709589039</v>
      </c>
      <c r="G484" s="550"/>
      <c r="H484" s="539"/>
    </row>
    <row r="485" spans="2:13" ht="20.7" customHeight="1" x14ac:dyDescent="0.25">
      <c r="B485" s="555" t="s">
        <v>394</v>
      </c>
      <c r="C485" s="711"/>
      <c r="D485" s="554"/>
      <c r="E485" s="712"/>
      <c r="F485" s="559">
        <v>1386961.7128125571</v>
      </c>
      <c r="G485" s="550"/>
      <c r="H485" s="539"/>
    </row>
    <row r="486" spans="2:13" ht="20.7" customHeight="1" x14ac:dyDescent="0.25">
      <c r="B486" s="555" t="s">
        <v>395</v>
      </c>
      <c r="C486" s="711"/>
      <c r="D486" s="554"/>
      <c r="E486" s="712"/>
      <c r="F486" s="560">
        <v>246145.68493150687</v>
      </c>
      <c r="G486" s="550"/>
      <c r="H486" s="539"/>
    </row>
    <row r="487" spans="2:13" ht="20.7" customHeight="1" x14ac:dyDescent="0.25">
      <c r="B487" s="557" t="s">
        <v>396</v>
      </c>
      <c r="C487" s="713"/>
      <c r="D487" s="713"/>
      <c r="E487" s="558"/>
      <c r="F487" s="560">
        <v>161591.0684931507</v>
      </c>
      <c r="G487" s="550"/>
      <c r="H487" s="539"/>
    </row>
    <row r="488" spans="2:13" ht="20.7" customHeight="1" x14ac:dyDescent="0.25">
      <c r="B488" s="557" t="s">
        <v>397</v>
      </c>
      <c r="C488" s="713"/>
      <c r="D488" s="713"/>
      <c r="E488" s="558"/>
      <c r="F488" s="560">
        <v>81017.5</v>
      </c>
      <c r="G488" s="550"/>
      <c r="H488" s="539"/>
    </row>
    <row r="489" spans="2:13" ht="20.7" customHeight="1" x14ac:dyDescent="0.25">
      <c r="B489" s="555" t="s">
        <v>398</v>
      </c>
      <c r="C489" s="711"/>
      <c r="D489" s="554"/>
      <c r="E489" s="712"/>
      <c r="F489" s="560">
        <v>0</v>
      </c>
      <c r="G489" s="550"/>
      <c r="H489" s="539"/>
    </row>
    <row r="490" spans="2:13" ht="20.7" customHeight="1" x14ac:dyDescent="0.25">
      <c r="B490" s="557" t="s">
        <v>399</v>
      </c>
      <c r="C490" s="713"/>
      <c r="D490" s="713"/>
      <c r="E490" s="558"/>
      <c r="F490" s="561">
        <v>145561.64383561644</v>
      </c>
      <c r="G490" s="550"/>
      <c r="H490" s="539"/>
    </row>
    <row r="491" spans="2:13" ht="20.7" customHeight="1" x14ac:dyDescent="0.25">
      <c r="B491" s="553"/>
      <c r="C491" s="711"/>
      <c r="D491" s="554"/>
      <c r="E491" s="712"/>
      <c r="F491" s="714"/>
      <c r="G491" s="550"/>
      <c r="H491" s="539"/>
    </row>
    <row r="492" spans="2:13" ht="20.7" customHeight="1" x14ac:dyDescent="0.25">
      <c r="B492" s="556" t="s">
        <v>400</v>
      </c>
      <c r="C492" s="711"/>
      <c r="D492" s="554"/>
      <c r="E492" s="712"/>
      <c r="F492" s="715">
        <v>1670931.1821626956</v>
      </c>
      <c r="G492" s="550"/>
      <c r="H492" s="539"/>
    </row>
    <row r="493" spans="2:13" s="11" customFormat="1" ht="18.75" customHeight="1" x14ac:dyDescent="0.3">
      <c r="B493" s="562" t="s">
        <v>401</v>
      </c>
      <c r="C493" s="716"/>
      <c r="D493" s="716"/>
      <c r="E493" s="563"/>
      <c r="F493" s="564">
        <v>1670931.1821626956</v>
      </c>
      <c r="G493" s="565"/>
      <c r="H493" s="566"/>
      <c r="I493" s="10"/>
      <c r="J493" s="10"/>
      <c r="K493" s="10"/>
      <c r="L493" s="10"/>
      <c r="M493" s="10"/>
    </row>
    <row r="494" spans="2:13" ht="20.7" customHeight="1" x14ac:dyDescent="0.25">
      <c r="B494" s="553"/>
      <c r="C494" s="711"/>
      <c r="D494" s="554"/>
      <c r="E494" s="712"/>
      <c r="F494" s="714"/>
      <c r="G494" s="550"/>
      <c r="H494" s="539"/>
    </row>
    <row r="495" spans="2:13" ht="20.7" customHeight="1" x14ac:dyDescent="0.25">
      <c r="B495" s="556" t="s">
        <v>402</v>
      </c>
      <c r="C495" s="711"/>
      <c r="D495" s="554"/>
      <c r="E495" s="712"/>
      <c r="F495" s="717">
        <v>1644684.9425662267</v>
      </c>
      <c r="G495" s="550"/>
      <c r="H495" s="539"/>
    </row>
    <row r="496" spans="2:13" ht="20.7" customHeight="1" x14ac:dyDescent="0.25">
      <c r="B496" s="555" t="s">
        <v>403</v>
      </c>
      <c r="C496" s="711"/>
      <c r="D496" s="554"/>
      <c r="E496" s="712"/>
      <c r="F496" s="567">
        <v>1495168.1296056607</v>
      </c>
      <c r="G496" s="550"/>
      <c r="H496" s="539"/>
    </row>
    <row r="497" spans="2:8" ht="20.7" customHeight="1" x14ac:dyDescent="0.25">
      <c r="B497" s="557" t="s">
        <v>404</v>
      </c>
      <c r="C497" s="713"/>
      <c r="D497" s="713"/>
      <c r="E497" s="558"/>
      <c r="F497" s="568">
        <v>149516.81296056608</v>
      </c>
      <c r="G497" s="550"/>
      <c r="H497" s="539"/>
    </row>
    <row r="498" spans="2:8" ht="20.7" customHeight="1" x14ac:dyDescent="0.25">
      <c r="B498" s="553"/>
      <c r="C498" s="711"/>
      <c r="D498" s="554"/>
      <c r="E498" s="712"/>
      <c r="F498" s="718"/>
      <c r="G498" s="550"/>
      <c r="H498" s="539"/>
    </row>
    <row r="499" spans="2:8" ht="20.7" customHeight="1" x14ac:dyDescent="0.25">
      <c r="B499" s="569" t="s">
        <v>405</v>
      </c>
      <c r="C499" s="719"/>
      <c r="D499" s="719"/>
      <c r="E499" s="719"/>
      <c r="F499" s="717">
        <v>528349669.23178083</v>
      </c>
      <c r="G499" s="550"/>
      <c r="H499" s="539"/>
    </row>
    <row r="500" spans="2:8" ht="20.7" customHeight="1" x14ac:dyDescent="0.25">
      <c r="B500" s="557" t="s">
        <v>406</v>
      </c>
      <c r="C500" s="713"/>
      <c r="D500" s="713"/>
      <c r="E500" s="558"/>
      <c r="F500" s="567">
        <v>0</v>
      </c>
      <c r="G500" s="550"/>
      <c r="H500" s="539"/>
    </row>
    <row r="501" spans="2:8" ht="20.7" customHeight="1" x14ac:dyDescent="0.25">
      <c r="B501" s="557" t="s">
        <v>407</v>
      </c>
      <c r="C501" s="713"/>
      <c r="D501" s="713"/>
      <c r="E501" s="558"/>
      <c r="F501" s="570">
        <v>40149669.231780812</v>
      </c>
      <c r="G501" s="550"/>
      <c r="H501" s="539"/>
    </row>
    <row r="502" spans="2:8" ht="20.7" customHeight="1" x14ac:dyDescent="0.25">
      <c r="B502" s="557" t="s">
        <v>408</v>
      </c>
      <c r="C502" s="713"/>
      <c r="D502" s="713"/>
      <c r="E502" s="558"/>
      <c r="F502" s="568">
        <v>488200000</v>
      </c>
      <c r="G502" s="550"/>
      <c r="H502" s="539"/>
    </row>
    <row r="503" spans="2:8" ht="20.7" customHeight="1" x14ac:dyDescent="0.25">
      <c r="B503" s="553"/>
      <c r="C503" s="711"/>
      <c r="D503" s="554"/>
      <c r="E503" s="712"/>
      <c r="F503" s="718"/>
      <c r="G503" s="550"/>
      <c r="H503" s="539"/>
    </row>
    <row r="504" spans="2:8" ht="20.7" customHeight="1" x14ac:dyDescent="0.25">
      <c r="B504" s="569" t="s">
        <v>409</v>
      </c>
      <c r="C504" s="719"/>
      <c r="D504" s="719"/>
      <c r="E504" s="719"/>
      <c r="F504" s="717">
        <v>684169.64383561641</v>
      </c>
      <c r="G504" s="550"/>
      <c r="H504" s="539"/>
    </row>
    <row r="505" spans="2:8" ht="20.7" customHeight="1" x14ac:dyDescent="0.25">
      <c r="B505" s="557" t="s">
        <v>410</v>
      </c>
      <c r="C505" s="713"/>
      <c r="D505" s="713"/>
      <c r="E505" s="558"/>
      <c r="F505" s="571">
        <v>0</v>
      </c>
      <c r="G505" s="550"/>
      <c r="H505" s="539"/>
    </row>
    <row r="506" spans="2:8" ht="20.7" customHeight="1" x14ac:dyDescent="0.25">
      <c r="B506" s="557" t="s">
        <v>411</v>
      </c>
      <c r="C506" s="713"/>
      <c r="D506" s="713"/>
      <c r="E506" s="558"/>
      <c r="F506" s="572">
        <v>684169.64383561641</v>
      </c>
      <c r="G506" s="550"/>
      <c r="H506" s="539"/>
    </row>
    <row r="507" spans="2:8" ht="20.7" customHeight="1" x14ac:dyDescent="0.25">
      <c r="B507" s="557" t="s">
        <v>412</v>
      </c>
      <c r="C507" s="713"/>
      <c r="D507" s="713"/>
      <c r="E507" s="558"/>
      <c r="F507" s="573">
        <v>0</v>
      </c>
      <c r="G507" s="550"/>
      <c r="H507" s="539"/>
    </row>
    <row r="508" spans="2:8" ht="20.7" customHeight="1" x14ac:dyDescent="0.25">
      <c r="B508" s="555"/>
      <c r="C508" s="720"/>
      <c r="D508" s="554"/>
      <c r="E508" s="712"/>
      <c r="F508" s="721"/>
      <c r="G508" s="550"/>
      <c r="H508" s="539"/>
    </row>
    <row r="509" spans="2:8" ht="20.7" customHeight="1" x14ac:dyDescent="0.25">
      <c r="B509" s="569" t="s">
        <v>413</v>
      </c>
      <c r="C509" s="719"/>
      <c r="D509" s="719"/>
      <c r="E509" s="719"/>
      <c r="F509" s="722">
        <v>388275.28767123277</v>
      </c>
      <c r="G509" s="550"/>
      <c r="H509" s="539"/>
    </row>
    <row r="510" spans="2:8" ht="20.7" customHeight="1" x14ac:dyDescent="0.25">
      <c r="B510" s="557" t="s">
        <v>414</v>
      </c>
      <c r="C510" s="713"/>
      <c r="D510" s="713"/>
      <c r="E510" s="558"/>
      <c r="F510" s="571">
        <v>0</v>
      </c>
      <c r="G510" s="550"/>
      <c r="H510" s="539"/>
    </row>
    <row r="511" spans="2:8" ht="20.7" customHeight="1" x14ac:dyDescent="0.25">
      <c r="B511" s="557" t="s">
        <v>415</v>
      </c>
      <c r="C511" s="713"/>
      <c r="D511" s="713"/>
      <c r="E511" s="558"/>
      <c r="F511" s="572">
        <v>388275.28767123277</v>
      </c>
      <c r="G511" s="550"/>
      <c r="H511" s="539"/>
    </row>
    <row r="512" spans="2:8" ht="20.7" customHeight="1" x14ac:dyDescent="0.25">
      <c r="B512" s="557" t="s">
        <v>416</v>
      </c>
      <c r="C512" s="713"/>
      <c r="D512" s="713"/>
      <c r="E512" s="558"/>
      <c r="F512" s="551">
        <v>0</v>
      </c>
      <c r="G512" s="550"/>
      <c r="H512" s="539"/>
    </row>
    <row r="513" spans="2:13" ht="20.7" customHeight="1" x14ac:dyDescent="0.25">
      <c r="B513" s="555"/>
      <c r="C513" s="720"/>
      <c r="D513" s="554"/>
      <c r="E513" s="712"/>
      <c r="F513" s="63"/>
      <c r="G513" s="550"/>
      <c r="H513" s="539"/>
    </row>
    <row r="514" spans="2:13" ht="20.7" customHeight="1" x14ac:dyDescent="0.25">
      <c r="B514" s="569" t="s">
        <v>417</v>
      </c>
      <c r="C514" s="719"/>
      <c r="D514" s="719"/>
      <c r="E514" s="719"/>
      <c r="F514" s="709">
        <v>0</v>
      </c>
      <c r="G514" s="550"/>
      <c r="H514" s="539"/>
    </row>
    <row r="515" spans="2:13" ht="20.7" customHeight="1" x14ac:dyDescent="0.25">
      <c r="B515" s="557" t="s">
        <v>418</v>
      </c>
      <c r="C515" s="713"/>
      <c r="D515" s="713"/>
      <c r="E515" s="558"/>
      <c r="F515" s="330">
        <v>0</v>
      </c>
      <c r="G515" s="550"/>
      <c r="H515" s="539"/>
    </row>
    <row r="516" spans="2:13" ht="20.7" customHeight="1" x14ac:dyDescent="0.25">
      <c r="B516" s="555"/>
      <c r="C516" s="720"/>
      <c r="D516" s="554"/>
      <c r="E516" s="712"/>
      <c r="F516" s="63"/>
      <c r="G516" s="550"/>
      <c r="H516" s="539"/>
    </row>
    <row r="517" spans="2:13" ht="20.7" customHeight="1" x14ac:dyDescent="0.25">
      <c r="B517" s="569" t="s">
        <v>419</v>
      </c>
      <c r="C517" s="719"/>
      <c r="D517" s="719"/>
      <c r="E517" s="719"/>
      <c r="F517" s="709">
        <v>0</v>
      </c>
      <c r="G517" s="550"/>
      <c r="H517" s="539"/>
    </row>
    <row r="518" spans="2:13" ht="20.7" customHeight="1" x14ac:dyDescent="0.25">
      <c r="B518" s="557" t="s">
        <v>420</v>
      </c>
      <c r="C518" s="713"/>
      <c r="D518" s="713"/>
      <c r="E518" s="558"/>
      <c r="F518" s="549">
        <v>0</v>
      </c>
      <c r="G518" s="550"/>
      <c r="H518" s="539"/>
    </row>
    <row r="519" spans="2:13" ht="35.700000000000003" customHeight="1" x14ac:dyDescent="0.25">
      <c r="B519" s="574" t="s">
        <v>421</v>
      </c>
      <c r="C519" s="723"/>
      <c r="D519" s="723"/>
      <c r="E519" s="723"/>
      <c r="F519" s="551">
        <v>0</v>
      </c>
      <c r="G519" s="550"/>
      <c r="H519" s="539"/>
    </row>
    <row r="520" spans="2:13" ht="20.7" customHeight="1" x14ac:dyDescent="0.25">
      <c r="B520" s="555"/>
      <c r="C520" s="720"/>
      <c r="D520" s="554"/>
      <c r="E520" s="712"/>
      <c r="F520" s="63"/>
      <c r="G520" s="550"/>
      <c r="H520" s="539"/>
    </row>
    <row r="521" spans="2:13" ht="20.7" customHeight="1" x14ac:dyDescent="0.25">
      <c r="B521" s="556" t="s">
        <v>422</v>
      </c>
      <c r="C521" s="720"/>
      <c r="D521" s="554"/>
      <c r="E521" s="712"/>
      <c r="F521" s="709">
        <v>8684441.5499978065</v>
      </c>
      <c r="G521" s="550"/>
      <c r="H521" s="539"/>
    </row>
    <row r="522" spans="2:13" ht="20.7" customHeight="1" x14ac:dyDescent="0.25">
      <c r="B522" s="557" t="s">
        <v>423</v>
      </c>
      <c r="C522" s="713"/>
      <c r="D522" s="713"/>
      <c r="E522" s="558"/>
      <c r="F522" s="549">
        <v>0</v>
      </c>
      <c r="G522" s="550"/>
      <c r="H522" s="539"/>
    </row>
    <row r="523" spans="2:13" s="11" customFormat="1" ht="69.45" customHeight="1" x14ac:dyDescent="0.3">
      <c r="B523" s="562" t="s">
        <v>424</v>
      </c>
      <c r="C523" s="716"/>
      <c r="D523" s="716"/>
      <c r="E523" s="716"/>
      <c r="F523" s="573">
        <v>8684441.5499978065</v>
      </c>
      <c r="G523" s="565"/>
      <c r="H523" s="566"/>
      <c r="I523" s="10"/>
      <c r="J523" s="10"/>
      <c r="K523" s="10"/>
      <c r="L523" s="10"/>
      <c r="M523" s="10"/>
    </row>
    <row r="524" spans="2:13" ht="20.7" customHeight="1" x14ac:dyDescent="0.25">
      <c r="B524" s="555"/>
      <c r="C524" s="720"/>
      <c r="D524" s="554"/>
      <c r="E524" s="712"/>
      <c r="F524" s="63"/>
      <c r="G524" s="550"/>
      <c r="H524" s="539"/>
    </row>
    <row r="525" spans="2:13" ht="20.7" customHeight="1" x14ac:dyDescent="0.25">
      <c r="B525" s="556" t="s">
        <v>425</v>
      </c>
      <c r="C525" s="720"/>
      <c r="D525" s="554"/>
      <c r="E525" s="712"/>
      <c r="F525" s="63"/>
      <c r="G525" s="550"/>
      <c r="H525" s="539"/>
    </row>
    <row r="526" spans="2:13" ht="34.65" customHeight="1" x14ac:dyDescent="0.25">
      <c r="B526" s="574" t="s">
        <v>426</v>
      </c>
      <c r="C526" s="723"/>
      <c r="D526" s="723"/>
      <c r="E526" s="723"/>
      <c r="F526" s="721">
        <v>0</v>
      </c>
      <c r="G526" s="550"/>
      <c r="H526" s="539"/>
    </row>
    <row r="527" spans="2:13" ht="13.8" x14ac:dyDescent="0.25">
      <c r="B527" s="555"/>
      <c r="C527" s="720"/>
      <c r="D527" s="554"/>
      <c r="E527" s="712"/>
      <c r="F527" s="63"/>
      <c r="G527" s="550"/>
      <c r="H527" s="539"/>
    </row>
    <row r="528" spans="2:13" ht="20.7" customHeight="1" x14ac:dyDescent="0.25">
      <c r="B528" s="569" t="s">
        <v>427</v>
      </c>
      <c r="C528" s="719"/>
      <c r="D528" s="719"/>
      <c r="E528" s="719"/>
      <c r="F528" s="709">
        <v>50811.178082191786</v>
      </c>
      <c r="G528" s="550"/>
      <c r="H528" s="539"/>
    </row>
    <row r="529" spans="2:9" ht="20.7" customHeight="1" x14ac:dyDescent="0.25">
      <c r="B529" s="557" t="s">
        <v>428</v>
      </c>
      <c r="C529" s="713"/>
      <c r="D529" s="713"/>
      <c r="E529" s="558"/>
      <c r="F529" s="330">
        <v>50811.178082191786</v>
      </c>
      <c r="G529" s="550"/>
      <c r="H529" s="539"/>
    </row>
    <row r="530" spans="2:9" ht="20.7" customHeight="1" x14ac:dyDescent="0.25">
      <c r="B530" s="555"/>
      <c r="C530" s="720"/>
      <c r="D530" s="554"/>
      <c r="E530" s="712"/>
      <c r="F530" s="63"/>
      <c r="G530" s="550"/>
      <c r="H530" s="539"/>
    </row>
    <row r="531" spans="2:9" ht="20.7" customHeight="1" x14ac:dyDescent="0.25">
      <c r="B531" s="569" t="s">
        <v>429</v>
      </c>
      <c r="C531" s="719"/>
      <c r="D531" s="719"/>
      <c r="E531" s="719"/>
      <c r="F531" s="709">
        <v>0</v>
      </c>
      <c r="G531" s="550"/>
      <c r="H531" s="539"/>
    </row>
    <row r="532" spans="2:9" ht="59.1" customHeight="1" x14ac:dyDescent="0.25">
      <c r="B532" s="574" t="s">
        <v>430</v>
      </c>
      <c r="C532" s="723"/>
      <c r="D532" s="723"/>
      <c r="E532" s="723"/>
      <c r="F532" s="571">
        <v>0</v>
      </c>
      <c r="G532" s="550"/>
      <c r="H532" s="539"/>
    </row>
    <row r="533" spans="2:9" ht="46.95" customHeight="1" x14ac:dyDescent="0.25">
      <c r="B533" s="574" t="s">
        <v>431</v>
      </c>
      <c r="C533" s="723"/>
      <c r="D533" s="723"/>
      <c r="E533" s="575"/>
      <c r="F533" s="573">
        <v>0</v>
      </c>
      <c r="G533" s="550"/>
      <c r="H533" s="539"/>
    </row>
    <row r="534" spans="2:9" ht="20.7" customHeight="1" x14ac:dyDescent="0.25">
      <c r="B534" s="555"/>
      <c r="C534" s="720"/>
      <c r="D534" s="554"/>
      <c r="E534" s="712"/>
      <c r="F534" s="63"/>
      <c r="G534" s="550"/>
      <c r="H534" s="539"/>
    </row>
    <row r="535" spans="2:9" ht="20.7" customHeight="1" x14ac:dyDescent="0.25">
      <c r="B535" s="569" t="s">
        <v>432</v>
      </c>
      <c r="C535" s="719"/>
      <c r="D535" s="719"/>
      <c r="E535" s="719"/>
      <c r="F535" s="709">
        <v>0</v>
      </c>
      <c r="G535" s="550"/>
      <c r="H535" s="539"/>
    </row>
    <row r="536" spans="2:9" ht="38.4" customHeight="1" x14ac:dyDescent="0.25">
      <c r="B536" s="574" t="s">
        <v>433</v>
      </c>
      <c r="C536" s="723"/>
      <c r="D536" s="723"/>
      <c r="E536" s="723"/>
      <c r="F536" s="576">
        <v>0</v>
      </c>
      <c r="G536" s="550"/>
      <c r="H536" s="539"/>
    </row>
    <row r="537" spans="2:9" ht="20.7" customHeight="1" x14ac:dyDescent="0.25">
      <c r="B537" s="555"/>
      <c r="C537" s="720"/>
      <c r="D537" s="554"/>
      <c r="E537" s="712"/>
      <c r="F537" s="63"/>
      <c r="G537" s="550"/>
      <c r="H537" s="539"/>
    </row>
    <row r="538" spans="2:9" ht="20.7" customHeight="1" x14ac:dyDescent="0.25">
      <c r="B538" s="569" t="s">
        <v>434</v>
      </c>
      <c r="C538" s="719"/>
      <c r="D538" s="719"/>
      <c r="E538" s="719"/>
      <c r="F538" s="709">
        <v>0</v>
      </c>
      <c r="G538" s="550"/>
      <c r="H538" s="539"/>
    </row>
    <row r="539" spans="2:9" ht="21.6" customHeight="1" x14ac:dyDescent="0.25">
      <c r="B539" s="574" t="s">
        <v>435</v>
      </c>
      <c r="C539" s="723"/>
      <c r="D539" s="723"/>
      <c r="E539" s="575"/>
      <c r="F539" s="330">
        <v>0</v>
      </c>
      <c r="G539" s="550"/>
      <c r="H539" s="539"/>
    </row>
    <row r="540" spans="2:9" ht="20.7" customHeight="1" x14ac:dyDescent="0.25">
      <c r="B540" s="577"/>
      <c r="C540" s="724"/>
      <c r="D540" s="724"/>
      <c r="E540" s="578"/>
      <c r="F540" s="725"/>
      <c r="G540" s="579"/>
      <c r="H540" s="580"/>
      <c r="I540" s="539"/>
    </row>
    <row r="541" spans="2:9" ht="20.7" customHeight="1" x14ac:dyDescent="0.25">
      <c r="B541" s="581" t="s">
        <v>436</v>
      </c>
      <c r="C541" s="726"/>
      <c r="D541" s="726"/>
      <c r="E541" s="582"/>
      <c r="F541" s="727"/>
      <c r="G541" s="583">
        <v>44754466.209113836</v>
      </c>
      <c r="H541" s="580">
        <v>0</v>
      </c>
      <c r="I541" s="539"/>
    </row>
    <row r="542" spans="2:9" ht="20.7" customHeight="1" thickBot="1" x14ac:dyDescent="0.3">
      <c r="B542" s="577"/>
      <c r="C542" s="724"/>
      <c r="D542" s="724"/>
      <c r="E542" s="578"/>
      <c r="F542" s="647"/>
      <c r="G542" s="43"/>
      <c r="H542" s="580"/>
      <c r="I542" s="539"/>
    </row>
    <row r="543" spans="2:9" ht="20.7" customHeight="1" thickBot="1" x14ac:dyDescent="0.3">
      <c r="B543" s="404" t="s">
        <v>468</v>
      </c>
      <c r="C543" s="405"/>
      <c r="D543" s="405"/>
      <c r="E543" s="405"/>
      <c r="F543" s="405"/>
      <c r="G543" s="406"/>
    </row>
    <row r="544" spans="2:9" ht="20.7" customHeight="1" x14ac:dyDescent="0.25">
      <c r="B544" s="584"/>
      <c r="C544" s="728"/>
      <c r="D544" s="728"/>
      <c r="E544" s="728"/>
      <c r="F544" s="728"/>
      <c r="G544" s="585"/>
    </row>
    <row r="545" spans="1:8" ht="20.7" customHeight="1" x14ac:dyDescent="0.25">
      <c r="B545" s="586" t="s">
        <v>437</v>
      </c>
      <c r="C545" s="729"/>
      <c r="D545" s="729"/>
      <c r="E545" s="729"/>
      <c r="F545" s="729"/>
      <c r="G545" s="587">
        <f>$G$547+$G$548+$G$556</f>
        <v>2860000000</v>
      </c>
    </row>
    <row r="546" spans="1:8" ht="12.15" customHeight="1" x14ac:dyDescent="0.25">
      <c r="B546" s="584"/>
      <c r="C546" s="728"/>
      <c r="D546" s="728"/>
      <c r="E546" s="728"/>
      <c r="F546" s="728"/>
      <c r="G546" s="585"/>
    </row>
    <row r="547" spans="1:8" ht="45.9" customHeight="1" x14ac:dyDescent="0.25">
      <c r="B547" s="588" t="s">
        <v>438</v>
      </c>
      <c r="C547" s="730"/>
      <c r="D547" s="730"/>
      <c r="E547" s="730"/>
      <c r="F547" s="731"/>
      <c r="G547" s="589">
        <v>2931315558.4500022</v>
      </c>
    </row>
    <row r="548" spans="1:8" ht="45.9" customHeight="1" x14ac:dyDescent="0.25">
      <c r="B548" s="588" t="s">
        <v>439</v>
      </c>
      <c r="C548" s="730"/>
      <c r="D548" s="730"/>
      <c r="E548" s="730"/>
      <c r="F548" s="731"/>
      <c r="G548" s="590">
        <v>8684441.5499978065</v>
      </c>
    </row>
    <row r="549" spans="1:8" ht="26.25" customHeight="1" x14ac:dyDescent="0.25">
      <c r="B549" s="591" t="s">
        <v>440</v>
      </c>
      <c r="C549" s="732"/>
      <c r="D549" s="732"/>
      <c r="E549" s="732"/>
      <c r="F549" s="731"/>
      <c r="G549" s="592">
        <v>2160435.759996891</v>
      </c>
    </row>
    <row r="550" spans="1:8" ht="30.9" customHeight="1" x14ac:dyDescent="0.25">
      <c r="B550" s="591" t="s">
        <v>441</v>
      </c>
      <c r="C550" s="732"/>
      <c r="D550" s="732"/>
      <c r="E550" s="732"/>
      <c r="F550" s="731"/>
      <c r="G550" s="593">
        <v>981617.24</v>
      </c>
    </row>
    <row r="551" spans="1:8" ht="37.5" customHeight="1" x14ac:dyDescent="0.25">
      <c r="B551" s="591" t="s">
        <v>442</v>
      </c>
      <c r="C551" s="732"/>
      <c r="D551" s="732"/>
      <c r="E551" s="732"/>
      <c r="F551" s="731"/>
      <c r="G551" s="593">
        <v>5542388.5500009153</v>
      </c>
    </row>
    <row r="552" spans="1:8" ht="47.85" customHeight="1" x14ac:dyDescent="0.25">
      <c r="B552" s="591" t="s">
        <v>443</v>
      </c>
      <c r="C552" s="732"/>
      <c r="D552" s="732"/>
      <c r="E552" s="732"/>
      <c r="F552" s="731"/>
      <c r="G552" s="593">
        <v>0</v>
      </c>
    </row>
    <row r="553" spans="1:8" ht="39.75" customHeight="1" x14ac:dyDescent="0.25">
      <c r="B553" s="591" t="s">
        <v>444</v>
      </c>
      <c r="C553" s="732"/>
      <c r="D553" s="732"/>
      <c r="E553" s="732"/>
      <c r="F553" s="731"/>
      <c r="G553" s="593">
        <v>0</v>
      </c>
    </row>
    <row r="554" spans="1:8" ht="41.25" customHeight="1" x14ac:dyDescent="0.25">
      <c r="B554" s="591" t="s">
        <v>445</v>
      </c>
      <c r="C554" s="732"/>
      <c r="D554" s="732"/>
      <c r="E554" s="732"/>
      <c r="F554" s="731"/>
      <c r="G554" s="593">
        <v>0</v>
      </c>
    </row>
    <row r="555" spans="1:8" ht="40.5" customHeight="1" x14ac:dyDescent="0.25">
      <c r="B555" s="591" t="s">
        <v>446</v>
      </c>
      <c r="C555" s="732"/>
      <c r="D555" s="732"/>
      <c r="E555" s="732"/>
      <c r="F555" s="731"/>
      <c r="G555" s="594">
        <v>0</v>
      </c>
    </row>
    <row r="556" spans="1:8" ht="48.75" customHeight="1" x14ac:dyDescent="0.25">
      <c r="B556" s="588" t="s">
        <v>447</v>
      </c>
      <c r="C556" s="730"/>
      <c r="D556" s="730"/>
      <c r="E556" s="730"/>
      <c r="F556" s="731"/>
      <c r="G556" s="595">
        <v>-80000000</v>
      </c>
      <c r="H556" s="596"/>
    </row>
    <row r="557" spans="1:8" ht="14.4" x14ac:dyDescent="0.25">
      <c r="B557" s="597" t="s">
        <v>448</v>
      </c>
      <c r="C557" s="733"/>
      <c r="D557" s="733"/>
      <c r="E557" s="733"/>
      <c r="F557" s="733"/>
      <c r="G557" s="598"/>
    </row>
    <row r="558" spans="1:8" ht="20.7" customHeight="1" thickBot="1" x14ac:dyDescent="0.3">
      <c r="B558" s="599"/>
      <c r="C558" s="600"/>
      <c r="D558" s="600"/>
      <c r="E558" s="600"/>
      <c r="F558" s="600"/>
      <c r="G558" s="247"/>
    </row>
    <row r="559" spans="1:8" ht="17.399999999999999" thickBot="1" x14ac:dyDescent="0.3">
      <c r="B559" s="404" t="s">
        <v>449</v>
      </c>
      <c r="C559" s="405"/>
      <c r="D559" s="405"/>
      <c r="E559" s="405"/>
      <c r="F559" s="405"/>
      <c r="G559" s="406"/>
    </row>
    <row r="560" spans="1:8" ht="20.7" customHeight="1" x14ac:dyDescent="0.25">
      <c r="A560" s="3"/>
      <c r="B560" s="185"/>
      <c r="C560" s="601"/>
      <c r="D560" s="675"/>
      <c r="E560" s="675"/>
      <c r="F560" s="677"/>
      <c r="G560" s="184"/>
    </row>
    <row r="561" spans="1:13" ht="20.7" customHeight="1" x14ac:dyDescent="0.25">
      <c r="A561" s="3"/>
      <c r="B561" s="185"/>
      <c r="C561" s="601"/>
      <c r="D561" s="675"/>
      <c r="E561" s="734" t="s">
        <v>450</v>
      </c>
      <c r="F561" s="734" t="s">
        <v>451</v>
      </c>
      <c r="G561" s="602" t="s">
        <v>452</v>
      </c>
    </row>
    <row r="562" spans="1:13" s="11" customFormat="1" ht="55.35" customHeight="1" x14ac:dyDescent="0.3">
      <c r="A562" s="603"/>
      <c r="B562" s="604" t="s">
        <v>453</v>
      </c>
      <c r="C562" s="735"/>
      <c r="D562" s="735"/>
      <c r="E562" s="605">
        <v>2937839564.2400031</v>
      </c>
      <c r="F562" s="605">
        <v>2931315558.4500022</v>
      </c>
      <c r="G562" s="606">
        <v>6524005.7900009155</v>
      </c>
      <c r="H562" s="607"/>
      <c r="I562" s="10"/>
      <c r="J562" s="10"/>
      <c r="K562" s="10"/>
      <c r="L562" s="10"/>
      <c r="M562" s="10"/>
    </row>
    <row r="563" spans="1:13" s="11" customFormat="1" ht="12.15" customHeight="1" x14ac:dyDescent="0.3">
      <c r="A563" s="603"/>
      <c r="B563" s="608"/>
      <c r="C563" s="736"/>
      <c r="D563" s="736"/>
      <c r="E563" s="605"/>
      <c r="F563" s="605"/>
      <c r="G563" s="606"/>
      <c r="H563" s="607"/>
      <c r="I563" s="10"/>
      <c r="J563" s="10"/>
      <c r="K563" s="10"/>
      <c r="L563" s="10"/>
      <c r="M563" s="10"/>
    </row>
    <row r="564" spans="1:13" s="11" customFormat="1" ht="51.6" customHeight="1" x14ac:dyDescent="0.3">
      <c r="B564" s="604" t="s">
        <v>454</v>
      </c>
      <c r="C564" s="735"/>
      <c r="D564" s="735"/>
      <c r="E564" s="609">
        <v>0</v>
      </c>
      <c r="F564" s="610">
        <v>0</v>
      </c>
      <c r="G564" s="611">
        <v>0</v>
      </c>
      <c r="H564" s="10"/>
      <c r="I564" s="10"/>
      <c r="J564" s="10"/>
      <c r="K564" s="10"/>
      <c r="L564" s="10"/>
      <c r="M564" s="10"/>
    </row>
    <row r="565" spans="1:13" s="11" customFormat="1" ht="13.8" x14ac:dyDescent="0.3">
      <c r="B565" s="608"/>
      <c r="C565" s="736"/>
      <c r="D565" s="736"/>
      <c r="E565" s="609"/>
      <c r="F565" s="610"/>
      <c r="G565" s="611"/>
      <c r="H565" s="10"/>
      <c r="I565" s="10"/>
      <c r="J565" s="10"/>
      <c r="K565" s="10"/>
      <c r="L565" s="10"/>
      <c r="M565" s="10"/>
    </row>
    <row r="566" spans="1:13" s="11" customFormat="1" ht="39.450000000000003" customHeight="1" x14ac:dyDescent="0.3">
      <c r="A566" s="603"/>
      <c r="B566" s="604" t="s">
        <v>455</v>
      </c>
      <c r="C566" s="735"/>
      <c r="D566" s="735"/>
      <c r="E566" s="605">
        <v>0</v>
      </c>
      <c r="F566" s="612">
        <v>0</v>
      </c>
      <c r="G566" s="611">
        <v>0</v>
      </c>
      <c r="H566" s="10"/>
      <c r="I566" s="10"/>
      <c r="J566" s="10"/>
      <c r="K566" s="10"/>
      <c r="L566" s="10"/>
      <c r="M566" s="10"/>
    </row>
    <row r="567" spans="1:13" s="11" customFormat="1" ht="19.649999999999999" customHeight="1" x14ac:dyDescent="0.3">
      <c r="A567" s="603"/>
      <c r="B567" s="608"/>
      <c r="C567" s="736"/>
      <c r="D567" s="736"/>
      <c r="E567" s="605"/>
      <c r="F567" s="612"/>
      <c r="G567" s="611"/>
      <c r="H567" s="10"/>
      <c r="I567" s="10"/>
      <c r="J567" s="10"/>
      <c r="K567" s="10"/>
      <c r="L567" s="10"/>
      <c r="M567" s="10"/>
    </row>
    <row r="568" spans="1:13" s="11" customFormat="1" ht="52.5" customHeight="1" x14ac:dyDescent="0.3">
      <c r="A568" s="603"/>
      <c r="B568" s="604" t="s">
        <v>456</v>
      </c>
      <c r="C568" s="735"/>
      <c r="D568" s="735"/>
      <c r="E568" s="605">
        <v>0</v>
      </c>
      <c r="F568" s="612">
        <v>0</v>
      </c>
      <c r="G568" s="611">
        <v>0</v>
      </c>
      <c r="H568" s="10"/>
      <c r="I568" s="613"/>
      <c r="J568" s="10"/>
      <c r="K568" s="10"/>
      <c r="L568" s="10"/>
      <c r="M568" s="10"/>
    </row>
    <row r="569" spans="1:13" s="11" customFormat="1" ht="13.8" x14ac:dyDescent="0.3">
      <c r="A569" s="603"/>
      <c r="B569" s="608"/>
      <c r="C569" s="736"/>
      <c r="D569" s="736"/>
      <c r="E569" s="605"/>
      <c r="F569" s="612"/>
      <c r="G569" s="611"/>
      <c r="H569" s="10"/>
      <c r="I569" s="613"/>
      <c r="J569" s="10"/>
      <c r="K569" s="10"/>
      <c r="L569" s="10"/>
      <c r="M569" s="10"/>
    </row>
    <row r="570" spans="1:13" s="11" customFormat="1" ht="35.700000000000003" customHeight="1" x14ac:dyDescent="0.3">
      <c r="A570" s="603"/>
      <c r="B570" s="604" t="s">
        <v>457</v>
      </c>
      <c r="C570" s="735"/>
      <c r="D570" s="735"/>
      <c r="E570" s="609">
        <v>0</v>
      </c>
      <c r="F570" s="610">
        <v>0</v>
      </c>
      <c r="G570" s="590">
        <v>2160435.759996891</v>
      </c>
      <c r="H570" s="10"/>
      <c r="I570" s="10"/>
      <c r="J570" s="10"/>
      <c r="K570" s="10"/>
      <c r="L570" s="10"/>
      <c r="M570" s="10"/>
    </row>
    <row r="571" spans="1:13" s="11" customFormat="1" ht="133.19999999999999" customHeight="1" x14ac:dyDescent="0.3">
      <c r="B571" s="604" t="s">
        <v>458</v>
      </c>
      <c r="C571" s="735"/>
      <c r="D571" s="735"/>
      <c r="E571" s="605">
        <v>80000000</v>
      </c>
      <c r="F571" s="610">
        <v>80000000</v>
      </c>
      <c r="G571" s="590">
        <v>0</v>
      </c>
      <c r="H571" s="10"/>
      <c r="I571" s="10"/>
      <c r="J571" s="10"/>
      <c r="K571" s="10"/>
      <c r="L571" s="10"/>
      <c r="M571" s="10"/>
    </row>
    <row r="572" spans="1:13" s="11" customFormat="1" ht="13.8" x14ac:dyDescent="0.3">
      <c r="A572" s="614"/>
      <c r="B572" s="615" t="s">
        <v>110</v>
      </c>
      <c r="C572" s="737"/>
      <c r="D572" s="616"/>
      <c r="E572" s="617">
        <v>145000000</v>
      </c>
      <c r="F572" s="618">
        <v>145000000</v>
      </c>
      <c r="G572" s="590"/>
      <c r="H572" s="10"/>
      <c r="I572" s="10"/>
      <c r="J572" s="10"/>
      <c r="K572" s="10"/>
      <c r="L572" s="10"/>
      <c r="M572" s="10"/>
    </row>
    <row r="573" spans="1:13" s="11" customFormat="1" ht="13.8" x14ac:dyDescent="0.3">
      <c r="A573" s="614"/>
      <c r="B573" s="615" t="s">
        <v>112</v>
      </c>
      <c r="C573" s="737"/>
      <c r="D573" s="738"/>
      <c r="E573" s="619">
        <v>103000000</v>
      </c>
      <c r="F573" s="620">
        <v>103000000</v>
      </c>
      <c r="G573" s="590"/>
      <c r="H573" s="10"/>
      <c r="I573" s="10"/>
      <c r="J573" s="10"/>
      <c r="K573" s="10"/>
      <c r="L573" s="10"/>
      <c r="M573" s="10"/>
    </row>
    <row r="574" spans="1:13" s="11" customFormat="1" ht="13.8" x14ac:dyDescent="0.3">
      <c r="A574" s="614"/>
      <c r="B574" s="615" t="s">
        <v>114</v>
      </c>
      <c r="C574" s="737"/>
      <c r="D574" s="738"/>
      <c r="E574" s="619">
        <v>80000000</v>
      </c>
      <c r="F574" s="620">
        <v>80000000</v>
      </c>
      <c r="G574" s="590"/>
      <c r="H574" s="10"/>
      <c r="I574" s="10"/>
      <c r="J574" s="10"/>
      <c r="K574" s="10"/>
      <c r="L574" s="10"/>
      <c r="M574" s="10"/>
    </row>
    <row r="575" spans="1:13" s="11" customFormat="1" ht="22.5" customHeight="1" x14ac:dyDescent="0.3">
      <c r="B575" s="615" t="s">
        <v>459</v>
      </c>
      <c r="C575" s="737"/>
      <c r="D575" s="737"/>
      <c r="E575" s="609"/>
      <c r="F575" s="610"/>
      <c r="G575" s="590">
        <v>488200000</v>
      </c>
      <c r="H575" s="10"/>
      <c r="I575" s="10"/>
      <c r="J575" s="10"/>
      <c r="K575" s="10"/>
      <c r="L575" s="10"/>
      <c r="M575" s="10"/>
    </row>
    <row r="576" spans="1:13" s="11" customFormat="1" ht="26.25" customHeight="1" x14ac:dyDescent="0.3">
      <c r="B576" s="615" t="s">
        <v>460</v>
      </c>
      <c r="C576" s="737"/>
      <c r="D576" s="737"/>
      <c r="E576" s="605"/>
      <c r="F576" s="621"/>
      <c r="G576" s="590">
        <v>488200000</v>
      </c>
      <c r="H576" s="10"/>
      <c r="I576" s="10"/>
      <c r="J576" s="10"/>
      <c r="K576" s="10"/>
      <c r="L576" s="10"/>
      <c r="M576" s="10"/>
    </row>
    <row r="577" spans="1:13" s="11" customFormat="1" ht="8.4" customHeight="1" x14ac:dyDescent="0.3">
      <c r="B577" s="622"/>
      <c r="C577" s="739"/>
      <c r="D577" s="739"/>
      <c r="E577" s="605"/>
      <c r="F577" s="621"/>
      <c r="G577" s="590"/>
      <c r="H577" s="10"/>
      <c r="I577" s="10"/>
      <c r="J577" s="10"/>
      <c r="K577" s="10"/>
      <c r="L577" s="10"/>
      <c r="M577" s="10"/>
    </row>
    <row r="578" spans="1:13" s="11" customFormat="1" ht="22.5" customHeight="1" x14ac:dyDescent="0.3">
      <c r="B578" s="623" t="s">
        <v>461</v>
      </c>
      <c r="C578" s="740"/>
      <c r="D578" s="740"/>
      <c r="E578" s="605"/>
      <c r="F578" s="621"/>
      <c r="G578" s="590"/>
      <c r="H578" s="10"/>
      <c r="I578" s="10"/>
      <c r="J578" s="10"/>
      <c r="K578" s="10"/>
      <c r="L578" s="10"/>
      <c r="M578" s="10"/>
    </row>
    <row r="579" spans="1:13" s="11" customFormat="1" ht="13.8" x14ac:dyDescent="0.3">
      <c r="B579" s="615"/>
      <c r="C579" s="737"/>
      <c r="D579" s="738"/>
      <c r="E579" s="605"/>
      <c r="F579" s="621"/>
      <c r="G579" s="624"/>
      <c r="H579" s="10"/>
      <c r="I579" s="10"/>
      <c r="J579" s="10"/>
      <c r="K579" s="10"/>
      <c r="L579" s="10"/>
      <c r="M579" s="10"/>
    </row>
    <row r="580" spans="1:13" s="11" customFormat="1" ht="13.8" x14ac:dyDescent="0.3">
      <c r="A580" s="603"/>
      <c r="B580" s="625" t="s">
        <v>462</v>
      </c>
      <c r="C580" s="741"/>
      <c r="D580" s="626"/>
      <c r="E580" s="627"/>
      <c r="F580" s="628"/>
      <c r="G580" s="629">
        <v>8684441.5499978065</v>
      </c>
      <c r="H580" s="10"/>
      <c r="I580" s="10"/>
      <c r="J580" s="10"/>
      <c r="K580" s="10"/>
      <c r="L580" s="10"/>
      <c r="M580" s="10"/>
    </row>
    <row r="581" spans="1:13" s="11" customFormat="1" ht="13.8" x14ac:dyDescent="0.3">
      <c r="B581" s="630"/>
      <c r="C581" s="742"/>
      <c r="D581" s="683"/>
      <c r="E581" s="631"/>
      <c r="F581" s="632"/>
      <c r="G581" s="590"/>
      <c r="H581" s="10"/>
      <c r="I581" s="10"/>
      <c r="J581" s="10"/>
      <c r="K581" s="10"/>
      <c r="L581" s="10"/>
      <c r="M581" s="10"/>
    </row>
    <row r="582" spans="1:13" s="11" customFormat="1" ht="13.8" x14ac:dyDescent="0.25">
      <c r="A582" s="614"/>
      <c r="B582" s="625" t="s">
        <v>463</v>
      </c>
      <c r="C582" s="741"/>
      <c r="D582" s="626"/>
      <c r="E582" s="627"/>
      <c r="F582" s="633"/>
      <c r="G582" s="629">
        <v>53489718.937193833</v>
      </c>
      <c r="H582" s="580">
        <v>0</v>
      </c>
      <c r="I582" s="10"/>
      <c r="J582" s="10"/>
      <c r="K582" s="10"/>
      <c r="L582" s="10"/>
      <c r="M582" s="10"/>
    </row>
    <row r="583" spans="1:13" s="11" customFormat="1" ht="13.8" x14ac:dyDescent="0.3">
      <c r="A583" s="614"/>
      <c r="B583" s="630"/>
      <c r="C583" s="742"/>
      <c r="D583" s="743"/>
      <c r="E583" s="634"/>
      <c r="F583" s="632"/>
      <c r="G583" s="590"/>
      <c r="H583" s="10"/>
      <c r="I583" s="10"/>
      <c r="J583" s="10"/>
      <c r="K583" s="10"/>
      <c r="L583" s="10"/>
      <c r="M583" s="10"/>
    </row>
    <row r="584" spans="1:13" s="11" customFormat="1" ht="13.8" x14ac:dyDescent="0.3">
      <c r="B584" s="625" t="s">
        <v>464</v>
      </c>
      <c r="C584" s="741"/>
      <c r="D584" s="744"/>
      <c r="E584" s="635"/>
      <c r="F584" s="633"/>
      <c r="G584" s="629">
        <v>0</v>
      </c>
      <c r="H584" s="10"/>
      <c r="I584" s="10"/>
      <c r="J584" s="10"/>
      <c r="K584" s="10"/>
      <c r="L584" s="10"/>
      <c r="M584" s="10"/>
    </row>
    <row r="585" spans="1:13" ht="20.7" customHeight="1" thickBot="1" x14ac:dyDescent="0.3">
      <c r="B585" s="22"/>
      <c r="C585" s="23"/>
      <c r="D585" s="23"/>
      <c r="E585" s="23"/>
      <c r="F585" s="243"/>
      <c r="G585" s="24"/>
    </row>
  </sheetData>
  <mergeCells count="179">
    <mergeCell ref="A582:A583"/>
    <mergeCell ref="B582:C582"/>
    <mergeCell ref="B583:C583"/>
    <mergeCell ref="B584:C584"/>
    <mergeCell ref="B575:D575"/>
    <mergeCell ref="B576:D576"/>
    <mergeCell ref="B578:D578"/>
    <mergeCell ref="B579:C579"/>
    <mergeCell ref="B580:C580"/>
    <mergeCell ref="B581:C581"/>
    <mergeCell ref="B564:D564"/>
    <mergeCell ref="B566:D566"/>
    <mergeCell ref="B568:D568"/>
    <mergeCell ref="B570:D570"/>
    <mergeCell ref="B571:D571"/>
    <mergeCell ref="A572:A574"/>
    <mergeCell ref="B572:C572"/>
    <mergeCell ref="B573:C573"/>
    <mergeCell ref="B574:C574"/>
    <mergeCell ref="B554:E554"/>
    <mergeCell ref="B555:E555"/>
    <mergeCell ref="B556:E556"/>
    <mergeCell ref="B557:G557"/>
    <mergeCell ref="B559:G559"/>
    <mergeCell ref="B562:D562"/>
    <mergeCell ref="B548:E548"/>
    <mergeCell ref="B549:E549"/>
    <mergeCell ref="B550:E550"/>
    <mergeCell ref="B551:E551"/>
    <mergeCell ref="B552:E552"/>
    <mergeCell ref="B553:E553"/>
    <mergeCell ref="B535:E535"/>
    <mergeCell ref="B536:E536"/>
    <mergeCell ref="B538:E538"/>
    <mergeCell ref="B539:E539"/>
    <mergeCell ref="B543:G543"/>
    <mergeCell ref="B547:E547"/>
    <mergeCell ref="B526:E526"/>
    <mergeCell ref="B528:E528"/>
    <mergeCell ref="B529:E529"/>
    <mergeCell ref="B531:E531"/>
    <mergeCell ref="B532:E532"/>
    <mergeCell ref="B533:E533"/>
    <mergeCell ref="B515:E515"/>
    <mergeCell ref="B517:E517"/>
    <mergeCell ref="B518:E518"/>
    <mergeCell ref="B519:E519"/>
    <mergeCell ref="B522:E522"/>
    <mergeCell ref="B523:E523"/>
    <mergeCell ref="B507:E507"/>
    <mergeCell ref="B509:E509"/>
    <mergeCell ref="B510:E510"/>
    <mergeCell ref="B511:E511"/>
    <mergeCell ref="B512:E512"/>
    <mergeCell ref="B514:E514"/>
    <mergeCell ref="B500:E500"/>
    <mergeCell ref="B501:E501"/>
    <mergeCell ref="B502:E502"/>
    <mergeCell ref="B504:E504"/>
    <mergeCell ref="B505:E505"/>
    <mergeCell ref="B506:E506"/>
    <mergeCell ref="B487:E487"/>
    <mergeCell ref="B488:E488"/>
    <mergeCell ref="B490:E490"/>
    <mergeCell ref="B493:E493"/>
    <mergeCell ref="B497:E497"/>
    <mergeCell ref="B499:E499"/>
    <mergeCell ref="C363:D363"/>
    <mergeCell ref="C364:D364"/>
    <mergeCell ref="C365:D365"/>
    <mergeCell ref="B367:G367"/>
    <mergeCell ref="B427:G427"/>
    <mergeCell ref="B483:E483"/>
    <mergeCell ref="C357:D357"/>
    <mergeCell ref="C358:D358"/>
    <mergeCell ref="C359:D359"/>
    <mergeCell ref="C360:D360"/>
    <mergeCell ref="C361:D361"/>
    <mergeCell ref="C362:D362"/>
    <mergeCell ref="C348:D348"/>
    <mergeCell ref="C349:D349"/>
    <mergeCell ref="C350:D350"/>
    <mergeCell ref="C351:D351"/>
    <mergeCell ref="C352:D352"/>
    <mergeCell ref="B353:B365"/>
    <mergeCell ref="C353:D353"/>
    <mergeCell ref="C354:D354"/>
    <mergeCell ref="C355:D355"/>
    <mergeCell ref="C356:D356"/>
    <mergeCell ref="B339:C339"/>
    <mergeCell ref="B343:G343"/>
    <mergeCell ref="B344:G344"/>
    <mergeCell ref="C345:D345"/>
    <mergeCell ref="C346:D346"/>
    <mergeCell ref="C347:D347"/>
    <mergeCell ref="B319:G319"/>
    <mergeCell ref="B321:D321"/>
    <mergeCell ref="B328:C328"/>
    <mergeCell ref="B330:C330"/>
    <mergeCell ref="B332:C332"/>
    <mergeCell ref="B337:C337"/>
    <mergeCell ref="B282:G282"/>
    <mergeCell ref="B307:G307"/>
    <mergeCell ref="B308:G308"/>
    <mergeCell ref="B309:G309"/>
    <mergeCell ref="B311:D311"/>
    <mergeCell ref="B316:G317"/>
    <mergeCell ref="B268:D268"/>
    <mergeCell ref="B269:E269"/>
    <mergeCell ref="B270:E270"/>
    <mergeCell ref="B271:E271"/>
    <mergeCell ref="B272:E272"/>
    <mergeCell ref="B275:D275"/>
    <mergeCell ref="B256:B258"/>
    <mergeCell ref="C256:C258"/>
    <mergeCell ref="D256:D258"/>
    <mergeCell ref="E256:E258"/>
    <mergeCell ref="F256:F258"/>
    <mergeCell ref="B266:G266"/>
    <mergeCell ref="B234:F234"/>
    <mergeCell ref="B249:C249"/>
    <mergeCell ref="B250:C250"/>
    <mergeCell ref="B251:C251"/>
    <mergeCell ref="B252:C252"/>
    <mergeCell ref="B255:F255"/>
    <mergeCell ref="B223:F223"/>
    <mergeCell ref="B224:B226"/>
    <mergeCell ref="C224:C226"/>
    <mergeCell ref="D224:D226"/>
    <mergeCell ref="E224:E226"/>
    <mergeCell ref="F224:F226"/>
    <mergeCell ref="B189:C189"/>
    <mergeCell ref="B190:C190"/>
    <mergeCell ref="B193:C193"/>
    <mergeCell ref="B196:C196"/>
    <mergeCell ref="B198:G198"/>
    <mergeCell ref="B221:G221"/>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6:G365">
    <cfRule type="cellIs" dxfId="0" priority="1" operator="equal">
      <formula>"Yes"</formula>
    </cfRule>
  </conditionalFormatting>
  <hyperlinks>
    <hyperlink ref="G17" r:id="rId1" xr:uid="{B4B50BED-9418-47FE-A862-FB2E6A55FE75}"/>
    <hyperlink ref="F20" r:id="rId2" xr:uid="{792D4EB4-62EC-4B68-A44F-83238DBE0642}"/>
  </hyperlinks>
  <pageMargins left="0.59055118110236227" right="0.23622047244094491" top="1.1417322834645669" bottom="0" header="1.1811023622047245" footer="0"/>
  <pageSetup paperSize="9" scale="50" fitToHeight="0" orientation="portrait" r:id="rId3"/>
  <headerFooter alignWithMargins="0"/>
  <rowBreaks count="3" manualBreakCount="3">
    <brk id="219" max="6" man="1"/>
    <brk id="341" max="6" man="1"/>
    <brk id="404"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2025-05-08T13:29:20Z</dcterms:created>
  <dcterms:modified xsi:type="dcterms:W3CDTF">2025-05-08T13:31:46Z</dcterms:modified>
</cp:coreProperties>
</file>